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500" windowWidth="28800" windowHeight="16420" tabRatio="858" activeTab="0"/>
  </bookViews>
  <sheets>
    <sheet name="Calcul CmO et PmO" sheetId="1" r:id="rId1"/>
    <sheet name="Tentations_monde" sheetId="2" r:id="rId2"/>
    <sheet name="Entrées_monde" sheetId="3" r:id="rId3"/>
    <sheet name="Salades et potages" sheetId="4" r:id="rId4"/>
    <sheet name="Burger et sandwich" sheetId="5" r:id="rId5"/>
    <sheet name="Pizza" sheetId="6" r:id="rId6"/>
    <sheet name="Gâteries" sheetId="7" r:id="rId7"/>
    <sheet name="Les saveurs du monde" sheetId="8" r:id="rId8"/>
  </sheets>
  <externalReferences>
    <externalReference r:id="rId11"/>
  </externalReferences>
  <definedNames>
    <definedName name="image1">#REF!</definedName>
  </definedNames>
  <calcPr fullCalcOnLoad="1"/>
</workbook>
</file>

<file path=xl/comments1.xml><?xml version="1.0" encoding="utf-8"?>
<comments xmlns="http://schemas.openxmlformats.org/spreadsheetml/2006/main">
  <authors>
    <author>Christian Latour</author>
  </authors>
  <commentList>
    <comment ref="E4" authorId="0">
      <text>
        <r>
          <rPr>
            <b/>
            <sz val="9"/>
            <rFont val="Verdana"/>
            <family val="2"/>
          </rPr>
          <t>Christian Latour:</t>
        </r>
        <r>
          <rPr>
            <sz val="9"/>
            <rFont val="Verdana"/>
            <family val="2"/>
          </rPr>
          <t xml:space="preserve">
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sharedStrings.xml><?xml version="1.0" encoding="utf-8"?>
<sst xmlns="http://schemas.openxmlformats.org/spreadsheetml/2006/main" count="387" uniqueCount="218">
  <si>
    <t xml:space="preserve"> </t>
  </si>
  <si>
    <t xml:space="preserve">Plateau asiatique  </t>
  </si>
  <si>
    <t>Tartare de bœuf angus à la thaï</t>
  </si>
  <si>
    <t>Tartare de saumon frais et sa mayonnaise au yuzu</t>
  </si>
  <si>
    <t>et croustilles.</t>
  </si>
  <si>
    <t>tobiko et escalade de croustilles.</t>
  </si>
  <si>
    <t xml:space="preserve">Tonkinoise </t>
  </si>
  <si>
    <t>Burger de la Louisiane</t>
  </si>
  <si>
    <t xml:space="preserve">Burger de saumon à la Japonaise </t>
  </si>
  <si>
    <t xml:space="preserve">Baguette végétarienne </t>
  </si>
  <si>
    <t xml:space="preserve">Hot dog à l'européenne </t>
  </si>
  <si>
    <t xml:space="preserve">Méditerranéenne </t>
  </si>
  <si>
    <t xml:space="preserve">Suédoise </t>
  </si>
  <si>
    <t xml:space="preserve">New Yorkaise </t>
  </si>
  <si>
    <t xml:space="preserve">Pad thaï au poulet </t>
  </si>
  <si>
    <t>Le Belge</t>
  </si>
  <si>
    <t>2 pers.</t>
  </si>
  <si>
    <t>1 pers.</t>
  </si>
  <si>
    <t>variable</t>
  </si>
  <si>
    <t>Marmite du jour</t>
  </si>
  <si>
    <t>Potages</t>
  </si>
  <si>
    <t>Pizzas</t>
  </si>
  <si>
    <t>Saveurs du monde</t>
  </si>
  <si>
    <t>Burgers et Sandwichs</t>
  </si>
  <si>
    <t>Mille feuilles de saumon fumé</t>
  </si>
  <si>
    <t>bacon, mozzarella, salade et tomate.</t>
  </si>
  <si>
    <t>légumes grillés et micro pousse.</t>
  </si>
  <si>
    <t>Burger Tex Mex</t>
  </si>
  <si>
    <t xml:space="preserve">Sandwich à la viande fumée </t>
  </si>
  <si>
    <t>Trio de saucisses</t>
  </si>
  <si>
    <t>Cassoulet de porc aux saveurs du Brésil</t>
  </si>
  <si>
    <t>légumes du marché et frites en verrine.</t>
  </si>
  <si>
    <t xml:space="preserve">                     plaisir</t>
  </si>
  <si>
    <t xml:space="preserve">Crevettes poêlées aux saveurs exotiques </t>
  </si>
  <si>
    <t>saumon frais coupé au couteau, yuzu, mayonnaise</t>
  </si>
  <si>
    <t>pour un extra poulet ajouter 5</t>
  </si>
  <si>
    <t xml:space="preserve">galette de soya grillé, mayonnaise au pesto de tomates séchées, </t>
  </si>
  <si>
    <t>filet de porc grillé, trilogie de saucisses, haricots, mirepoix</t>
  </si>
  <si>
    <t xml:space="preserve">crème composée d'un mélange de jaune d'œuf, de sucre </t>
  </si>
  <si>
    <t>pâte à pain savoureuse et croustillante, sauce maison</t>
  </si>
  <si>
    <t>saumon fumé, oignon, câpres et sa crème sure à l'aneth.</t>
  </si>
  <si>
    <t>pâte à pain savoureuse et croustillante, sauce maison,</t>
  </si>
  <si>
    <t xml:space="preserve">pâte à pain savoureuse et croustillante, pesto, </t>
  </si>
  <si>
    <t>repas</t>
  </si>
  <si>
    <t>entrée</t>
  </si>
  <si>
    <t>ouverture - adagio</t>
  </si>
  <si>
    <t>deuxième mouvement - largo</t>
  </si>
  <si>
    <t>troisième mouvement - scherzo</t>
  </si>
  <si>
    <t>deuxième mouvement - largo (la suite)</t>
  </si>
  <si>
    <t>De la mer</t>
  </si>
  <si>
    <t>Sur croûte</t>
  </si>
  <si>
    <t>Du jardin</t>
  </si>
  <si>
    <t>Le monde des fromages</t>
  </si>
  <si>
    <t>la finale - presto</t>
  </si>
  <si>
    <r>
      <t xml:space="preserve">        </t>
    </r>
    <r>
      <rPr>
        <sz val="19"/>
        <rFont val="Arial"/>
        <family val="2"/>
      </rPr>
      <t>juste</t>
    </r>
    <r>
      <rPr>
        <sz val="12"/>
        <rFont val="Arial"/>
        <family val="2"/>
      </rPr>
      <t xml:space="preserve"> </t>
    </r>
    <r>
      <rPr>
        <sz val="17"/>
        <rFont val="Arial"/>
        <family val="2"/>
      </rPr>
      <t>pour</t>
    </r>
  </si>
  <si>
    <t xml:space="preserve">sur laquelle on ajoute une couche de crème au mascarpone </t>
  </si>
  <si>
    <t xml:space="preserve">délicieux gâteau au chocolat fabriqué pour nous par un </t>
  </si>
  <si>
    <t>avec le pain et le vin, le fromage fait partie des aliments les</t>
  </si>
  <si>
    <t xml:space="preserve">plus anciens du monde. Né d'un besoin de conserver le lait, </t>
  </si>
  <si>
    <t xml:space="preserve">le fromage a connu, selon les techniques de fabrication, </t>
  </si>
  <si>
    <t xml:space="preserve">saveurs et des textures variées à l'extrême. </t>
  </si>
  <si>
    <t xml:space="preserve">les terroirs et les coutumes alimentaires, des formes, des </t>
  </si>
  <si>
    <t xml:space="preserve">base de pâte à biscuit imbibée de café espresso et de tia maria </t>
  </si>
  <si>
    <t>Poulet Général Tao</t>
  </si>
  <si>
    <t xml:space="preserve">                 vous</t>
  </si>
  <si>
    <t xml:space="preserve">                       faire</t>
  </si>
  <si>
    <t xml:space="preserve">saumon fumé servi sur chips de taro avec crème sure à l'aneth </t>
  </si>
  <si>
    <t>oignons, bière belle gueule rousse, bouillon de bœuf</t>
  </si>
  <si>
    <t>Salade Caesar</t>
  </si>
  <si>
    <t>Salade Nouvelle-France</t>
  </si>
  <si>
    <t>Salade Norvégienne</t>
  </si>
  <si>
    <t xml:space="preserve">laitue romaine, copeaux d'asiago, câpres, </t>
  </si>
  <si>
    <t xml:space="preserve">mesclun, saumon fumé, oignons, câpres, </t>
  </si>
  <si>
    <t xml:space="preserve">mesclun, poulet tiède, croûtons de brie fondu </t>
  </si>
  <si>
    <t>légumes poêlés, citronnelle et gingembre.</t>
  </si>
  <si>
    <t>Animales</t>
  </si>
  <si>
    <t>satay de poulet, sauce aux arachides et lait de coco,</t>
  </si>
  <si>
    <t>Frites belges et mayonnaise à la cajun</t>
  </si>
  <si>
    <t>Nos burgers et sandwichs sont servis avec nos succulentes frites</t>
  </si>
  <si>
    <t>tomates concassées, olives Kalamata, oignon, origan frais ,</t>
  </si>
  <si>
    <r>
      <t xml:space="preserve">Salades     </t>
    </r>
    <r>
      <rPr>
        <sz val="12"/>
        <rFont val="Arial"/>
        <family val="2"/>
      </rPr>
      <t>premier mouvement - allégro</t>
    </r>
  </si>
  <si>
    <r>
      <t xml:space="preserve">Gâteries </t>
    </r>
    <r>
      <rPr>
        <b/>
        <sz val="10"/>
        <rFont val="Arial Black"/>
        <family val="2"/>
      </rPr>
      <t>juste</t>
    </r>
    <r>
      <rPr>
        <b/>
        <sz val="12"/>
        <rFont val="Arial Black"/>
        <family val="2"/>
      </rPr>
      <t xml:space="preserve"> pour </t>
    </r>
    <r>
      <rPr>
        <b/>
        <sz val="14"/>
        <rFont val="Arial Black"/>
        <family val="2"/>
      </rPr>
      <t xml:space="preserve">le </t>
    </r>
    <r>
      <rPr>
        <b/>
        <sz val="16"/>
        <rFont val="Arial Black"/>
        <family val="2"/>
      </rPr>
      <t>p</t>
    </r>
    <r>
      <rPr>
        <b/>
        <sz val="15"/>
        <rFont val="Arial Black"/>
        <family val="2"/>
      </rPr>
      <t>la</t>
    </r>
    <r>
      <rPr>
        <b/>
        <sz val="17"/>
        <rFont val="Arial Black"/>
        <family val="2"/>
      </rPr>
      <t>i</t>
    </r>
    <r>
      <rPr>
        <b/>
        <sz val="18"/>
        <rFont val="Arial Black"/>
        <family val="2"/>
      </rPr>
      <t>s</t>
    </r>
    <r>
      <rPr>
        <b/>
        <sz val="19"/>
        <rFont val="Arial Black"/>
        <family val="2"/>
      </rPr>
      <t>i</t>
    </r>
    <r>
      <rPr>
        <b/>
        <sz val="20"/>
        <rFont val="Arial Black"/>
        <family val="2"/>
      </rPr>
      <t>r</t>
    </r>
  </si>
  <si>
    <t>poulet, omelette, vermicelle de riz, échalotes vertes,</t>
  </si>
  <si>
    <t>bouillon de miso et mirin.</t>
  </si>
  <si>
    <t>poulet croustillant, vermicelle de riz et légumes thaï.</t>
  </si>
  <si>
    <t>saucisse allemande, saucisse merguez et saucisse de Toulouse,</t>
  </si>
  <si>
    <t>fromage mozzarella et feta.</t>
  </si>
  <si>
    <t xml:space="preserve">mozzarella, noisette de mascarpone, jambon san daniel </t>
  </si>
  <si>
    <t>et salade roquette.</t>
  </si>
  <si>
    <t>mozzarella et pepperoni.</t>
  </si>
  <si>
    <t>mozzarella, agrémentées d'aromate (origan) et d'ail.</t>
  </si>
  <si>
    <t>Mets italien très populaire, d'origine napolitaine, dont la formule</t>
  </si>
  <si>
    <t>mozzarella et basilic émincé dans l'huile.</t>
  </si>
  <si>
    <t>décide de créer une pizza spéciale. Il fait cuire sa pâte au four et</t>
  </si>
  <si>
    <t>la complète avec des tomates, du fromage de Mozzarella et du</t>
  </si>
  <si>
    <t>basilic frais (les couleurs du drapeau italien ; vert, blanc, et rouge).</t>
  </si>
  <si>
    <t>En juin 1889, pour honorer sa reine, le chef Raffaele Esposito</t>
  </si>
  <si>
    <t xml:space="preserve">Cette recette devient la pizza préférée de la reine Margherita. On </t>
  </si>
  <si>
    <t>le met préféré des italiens. La Margherita est maintenant servi</t>
  </si>
  <si>
    <t>partout à travers le monde.</t>
  </si>
  <si>
    <t>dit qu'à partir de ce jour la pizza (surtout la Margherita) est devenu</t>
  </si>
  <si>
    <t xml:space="preserve">Le mot pizza apparaît pour la première fois en 997 en latin </t>
  </si>
  <si>
    <t xml:space="preserve">médiéval le mot signifie alors «fouace», «galette».  C'est à </t>
  </si>
  <si>
    <t>Italienne (La Margherita)</t>
  </si>
  <si>
    <t>et aux œufs.</t>
  </si>
  <si>
    <t>pâtissier artisan.</t>
  </si>
  <si>
    <t>et de crème aromatisée au Bailey's.</t>
  </si>
  <si>
    <t>choix de fromage du jour.</t>
  </si>
  <si>
    <t>salade et tomate.</t>
  </si>
  <si>
    <t>câpres, salade et tomate.</t>
  </si>
  <si>
    <t>6 oz de bœuf fumé, moutarde et cornichon.</t>
  </si>
  <si>
    <t>saucisse allemande ou merguez, choucroute et frites.</t>
  </si>
  <si>
    <t>et salade.</t>
  </si>
  <si>
    <t xml:space="preserve">vinaigrette et croûtons maison. </t>
  </si>
  <si>
    <t>œuf et sa crème sure à l'aneth.</t>
  </si>
  <si>
    <t>et vinaigrette balsamique.</t>
  </si>
  <si>
    <t>selon l'inspiration du chef.</t>
  </si>
  <si>
    <t>servi avec croûton de fromage grillé.</t>
  </si>
  <si>
    <t>bol de frites avec sa mayonnaise maison.</t>
  </si>
  <si>
    <t>et tobiko.</t>
  </si>
  <si>
    <t>pour les kamikaze, ajoutez un foie gras poêlé pour 9</t>
  </si>
  <si>
    <t xml:space="preserve">bœuf angus coupé au couteau,  citronnelle hachée, kikomen, mirin </t>
  </si>
  <si>
    <t>dessert italien créé dans les années 1970. Le fond est une</t>
  </si>
  <si>
    <t xml:space="preserve">Hâtez-vous de succomber à la tentation… découvrez notre </t>
  </si>
  <si>
    <t>rouleaux impériaux et crevette géante dans sa tempura à la bière.</t>
  </si>
  <si>
    <t>pâte à pain garnie de tomates concassées additionnées de</t>
  </si>
  <si>
    <t xml:space="preserve">Naples au XVIe siècle que le mot est attesté avec son sens  </t>
  </si>
  <si>
    <t xml:space="preserve">actuel. </t>
  </si>
  <si>
    <t>6 oz de viande de bœuf vieillie durant 21 jours,</t>
  </si>
  <si>
    <t xml:space="preserve">bœuf angus coupé au couteau, citronnelle hachée, kikomen, mirin, </t>
  </si>
  <si>
    <t>crevettes géantes, ragoût de fruits exotiques, huile à la vanille de</t>
  </si>
  <si>
    <t>Madagascar et pépins de raisins, riz basmati et légumes du marché.</t>
  </si>
  <si>
    <t>accompagnée d'une sauce coureur des bois au porto,</t>
  </si>
  <si>
    <t>servi avec choucroute alsacienne et frites belges.</t>
  </si>
  <si>
    <t>pavé de saumon grillé, salsa de mangues, poivre vert de Madagascar</t>
  </si>
  <si>
    <t>Indienne</t>
  </si>
  <si>
    <t>de lime au curry rouge.</t>
  </si>
  <si>
    <t>mozzarella, poulet, concombre, noix épicées, huile d'olive et jus</t>
  </si>
  <si>
    <t>gâteau au fromage et chocolat blanc soyeux aromatisé de</t>
  </si>
  <si>
    <t>framboise brulé à la main à la façon d'une crème brulée.</t>
  </si>
  <si>
    <t>Le New-Yorkais</t>
  </si>
  <si>
    <t xml:space="preserve">Crème brûlée au Bailey's </t>
  </si>
  <si>
    <t>de poivrons, oignons tex mex, mozzarella.</t>
  </si>
  <si>
    <t xml:space="preserve">blanc de volaille grillé, mayonnaise à la coriandre, brunoise </t>
  </si>
  <si>
    <t>Burger des Amériques</t>
  </si>
  <si>
    <t>galette de bœuf Angus, oignons caramélisés, mayonnaise maison,</t>
  </si>
  <si>
    <t>galette de bœuf Angus, mayonnaise à la cajun,</t>
  </si>
  <si>
    <t>la plus simple consiste à faire cuire dans un four une galette de</t>
  </si>
  <si>
    <t>et suprêmes d'orange servi en pot masson.</t>
  </si>
  <si>
    <t>caramel de poivrons rouges, riz basmati et légumes du marché.</t>
  </si>
  <si>
    <r>
      <t xml:space="preserve">Saumon de Madagascar  </t>
    </r>
    <r>
      <rPr>
        <sz val="14"/>
        <color indexed="10"/>
        <rFont val="Arial"/>
        <family val="2"/>
      </rPr>
      <t>♥♥♥</t>
    </r>
  </si>
  <si>
    <t xml:space="preserve">émincé de bœuf, consommé de bœuf, </t>
  </si>
  <si>
    <t>salade d'origine mexicaine... ce plat est devenu un classique de la cuisine américaine. En 1924, la Prohibition rendit la production, la vente et la consommation d'alcool illégales dans tous les États-Unis. En conséquence, bon nombre de Californiens, dont certaines vedettes d'Hollywood, passaient la frontière à Tijuana pour aller boire un verre en toute légalité au Mexique. Ils allaient souvent dîner dans un restaurant tenu par le dénommé Caesar Cardini, Caesar's Place. La légende raconte qu'un 4 juillet, en pleine fête de l'indépendance américaine, les cuisines de Cardini vinrent à manquer d'ingrédients divers. Le chef, forcé d'improviser avec ce qu'il avait sous la main, créa la première salade Caesar. Par la suite, la société nationale des gastronomes de Paris décrivit cette salade en ces termes : la plus grande recette produite par les Amériques en 50 ans.</t>
  </si>
  <si>
    <t xml:space="preserve">galette de saumon, mayonnaise au yuzu et tobiko, oignon, </t>
  </si>
  <si>
    <t>Filet mignon de bœuf Angus sauce à la périgourdine</t>
  </si>
  <si>
    <t>Filet mignon  grillée, sauce à la périgourdine (foie gras et groseille),</t>
  </si>
  <si>
    <t xml:space="preserve">(13) Tartare de bœuf angus à la thaï </t>
  </si>
  <si>
    <t>(14) Mini burger de bœuf angus et sa mayonnaise aux tomates</t>
  </si>
  <si>
    <t>(15) Foie gras poché au vin chaud</t>
  </si>
  <si>
    <r>
      <t>(20)</t>
    </r>
    <r>
      <rPr>
        <b/>
        <sz val="12"/>
        <rFont val="Arial Black"/>
        <family val="2"/>
      </rPr>
      <t xml:space="preserve"> </t>
    </r>
    <r>
      <rPr>
        <i/>
        <sz val="12"/>
        <rFont val="Arial Black"/>
        <family val="2"/>
      </rPr>
      <t>Les découvertes du chef</t>
    </r>
  </si>
  <si>
    <t xml:space="preserve">        apprété dans son champignon mariné au vinaigre balsamique</t>
  </si>
  <si>
    <t>(12) Satay de bœuf aux deux sésames et kikomen………………….</t>
  </si>
  <si>
    <t>(11) Satay de poulet avec sa sauce aux arachides et lait de coco…</t>
  </si>
  <si>
    <t>(10) Prosciutto et melon…………………………………………………</t>
  </si>
  <si>
    <t>(4) Chips de saumon fumé à la salsa cubaine………………………..</t>
  </si>
  <si>
    <t>(6) Fritto misto Italiano…………………………………………………..</t>
  </si>
  <si>
    <t>(8) Mini burger de soya et sa mayonnaise à la cajun…………………</t>
  </si>
  <si>
    <t>(7) Mini poutine dans sa sauce coureur des bois au porto…………..</t>
  </si>
  <si>
    <t xml:space="preserve">        servi avec shiitake frit, copeau de bacon et micro pousse…..</t>
  </si>
  <si>
    <t>(1) Crevette géante dans sa tempura à la bière rousse………..</t>
  </si>
  <si>
    <t>(17) Croûton de brie………………………………………………………</t>
  </si>
  <si>
    <t>(18) Mini fondu au mamirolle……………………………………………</t>
  </si>
  <si>
    <t>(19) Rouleau de pomme givré et vieux cheddar……………………….</t>
  </si>
  <si>
    <t>PmO</t>
  </si>
  <si>
    <t>Food cost</t>
  </si>
  <si>
    <t>Marge / RA</t>
  </si>
  <si>
    <t>25 g</t>
  </si>
  <si>
    <t>OFFRE TOTALE SANS LES TENTATIONS</t>
  </si>
  <si>
    <t>OFFRE TOTALE AVEC LES TENTATION</t>
  </si>
  <si>
    <t>(9) Noix épicées à la manière du 755</t>
  </si>
  <si>
    <t>Calmars Le 755</t>
  </si>
  <si>
    <t>Soupe à l'oignon version Le 755</t>
  </si>
  <si>
    <t xml:space="preserve">Bavette Le 755 </t>
  </si>
  <si>
    <t>Les tentations du 755</t>
  </si>
  <si>
    <t xml:space="preserve">Tiramisu de grand-maman Corleone </t>
  </si>
  <si>
    <t>Calcul du PmO</t>
  </si>
  <si>
    <t>Calcul du PmO Salades</t>
  </si>
  <si>
    <t>Calcul du PmO Potages</t>
  </si>
  <si>
    <t>Calcul du PmO (Salades et Potages)</t>
  </si>
  <si>
    <t>Calcul du PmO Desserts</t>
  </si>
  <si>
    <t>Calcul du PmO Fromages</t>
  </si>
  <si>
    <t>CmO</t>
  </si>
  <si>
    <t>Calcul du PmO (Desserts et (Fromages)</t>
  </si>
  <si>
    <t>Corleone</t>
  </si>
  <si>
    <t>Marge brute gagnée sur la vente de chaque plat</t>
  </si>
  <si>
    <t>Coûts des ressources alimentaires pour chaque plat</t>
  </si>
  <si>
    <t>Prix de vente par plat</t>
  </si>
  <si>
    <t xml:space="preserve">«Food cost» pour chaque plat </t>
  </si>
  <si>
    <t>Coût moyen offert (CmO) pour la catégorie</t>
  </si>
  <si>
    <t>Prix moyen offert (PmO) pour la catégorie</t>
  </si>
  <si>
    <t>Marge brute moyenne offerte pour la catégorie</t>
  </si>
  <si>
    <t>«Food cost» moyen offert (FCmO) pour la catégorie</t>
  </si>
  <si>
    <t>Coût moyen offert (CmO) pour la carte nourriture au complet incluant les tentations</t>
  </si>
  <si>
    <t>Prix moyen offert (PmO) pour la carte nourriture au complet incluant les tentations</t>
  </si>
  <si>
    <t>Marge brute moyenne offerte pour la carte nourriture au complet incluant les tentations</t>
  </si>
  <si>
    <t>« Food cost » moyen offert (FCmO) pour la carte nourriture au complet incluant les tentations</t>
  </si>
  <si>
    <t>Coût moyen offert (CmO) pour la carte nourriture au complet sans les tentations</t>
  </si>
  <si>
    <t>Prix moyen offert (PmO) pour la carte nourriture au complet sans les tentations</t>
  </si>
  <si>
    <t>« Food cost » moyen offert (FCmO) pour la carte nourriture au complet sans les tentations</t>
  </si>
  <si>
    <t>Marge brute moyenne offerte pour la carte nourriture au complet sans les tentations</t>
  </si>
  <si>
    <t>CmO - PmO - food cost - Marge brute</t>
  </si>
  <si>
    <t>LISTE DE PRODUITS ET DE PRIX</t>
  </si>
  <si>
    <t>(2) Brochette de pétoncles et de mangue laquée au miel………….…</t>
  </si>
  <si>
    <t>(3) Baluchon d’escargot au thym et à l’ail……………………………...</t>
  </si>
  <si>
    <t>(5) Duo d’olives marinées dans du vieux vinaigre balsamique………</t>
  </si>
  <si>
    <t xml:space="preserve">        assaisonné de fleur de sel au bois d’érable……………….</t>
  </si>
  <si>
    <t>(16) Croûton d’oignons caramélisés et canard fumé………………….</t>
  </si>
  <si>
    <t>Entrées</t>
  </si>
</sst>
</file>

<file path=xl/styles.xml><?xml version="1.0" encoding="utf-8"?>
<styleSheet xmlns="http://schemas.openxmlformats.org/spreadsheetml/2006/main">
  <numFmts count="2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quot;$&quot;"/>
    <numFmt numFmtId="175" formatCode="00000"/>
    <numFmt numFmtId="176" formatCode="&quot;Vrai&quot;;&quot;Vrai&quot;;&quot;Faux&quot;"/>
    <numFmt numFmtId="177" formatCode="&quot;Actif&quot;;&quot;Actif&quot;;&quot;Inactif&quot;"/>
    <numFmt numFmtId="178" formatCode="_ * #,##0.00_)\ [$€-1]_ ;_ * \(#,##0.00\)\ [$€-1]_ ;_ * &quot;-&quot;??_)\ [$€-1]_ "/>
    <numFmt numFmtId="179" formatCode="_-* #,##0.00\ &quot;$&quot;_-;_-* #,##0.00\ &quot;$&quot;\-;_-* &quot;-&quot;??\ &quot;$&quot;_-;_-@_-"/>
  </numFmts>
  <fonts count="106">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61"/>
      <name val="Verdana"/>
      <family val="2"/>
    </font>
    <font>
      <sz val="8"/>
      <name val="Verdana"/>
      <family val="2"/>
    </font>
    <font>
      <sz val="10"/>
      <name val="Arial"/>
      <family val="2"/>
    </font>
    <font>
      <sz val="12"/>
      <name val="Times New Roman"/>
      <family val="1"/>
    </font>
    <font>
      <sz val="11"/>
      <name val="Arial"/>
      <family val="2"/>
    </font>
    <font>
      <i/>
      <sz val="11"/>
      <color indexed="45"/>
      <name val="Arial"/>
      <family val="2"/>
    </font>
    <font>
      <sz val="9"/>
      <color indexed="23"/>
      <name val="Arial"/>
      <family val="2"/>
    </font>
    <font>
      <b/>
      <sz val="14"/>
      <name val="Arial"/>
      <family val="2"/>
    </font>
    <font>
      <sz val="9"/>
      <name val="Arial"/>
      <family val="2"/>
    </font>
    <font>
      <sz val="12"/>
      <name val="Arial"/>
      <family val="2"/>
    </font>
    <font>
      <sz val="14"/>
      <color indexed="23"/>
      <name val="Arial"/>
      <family val="2"/>
    </font>
    <font>
      <sz val="11"/>
      <color indexed="23"/>
      <name val="Arial"/>
      <family val="2"/>
    </font>
    <font>
      <sz val="12"/>
      <name val="Arial Black"/>
      <family val="2"/>
    </font>
    <font>
      <i/>
      <sz val="11"/>
      <name val="Arial"/>
      <family val="2"/>
    </font>
    <font>
      <sz val="16"/>
      <name val="Arial"/>
      <family val="2"/>
    </font>
    <font>
      <sz val="18"/>
      <name val="Arial"/>
      <family val="2"/>
    </font>
    <font>
      <sz val="24"/>
      <name val="Arial"/>
      <family val="2"/>
    </font>
    <font>
      <sz val="28"/>
      <name val="Arial Black"/>
      <family val="2"/>
    </font>
    <font>
      <b/>
      <sz val="28"/>
      <name val="Arial Black"/>
      <family val="2"/>
    </font>
    <font>
      <sz val="27"/>
      <name val="Arial Black"/>
      <family val="2"/>
    </font>
    <font>
      <sz val="19"/>
      <name val="Arial"/>
      <family val="2"/>
    </font>
    <font>
      <sz val="17"/>
      <name val="Arial"/>
      <family val="2"/>
    </font>
    <font>
      <sz val="28"/>
      <name val="Arial"/>
      <family val="2"/>
    </font>
    <font>
      <i/>
      <sz val="12"/>
      <color indexed="45"/>
      <name val="Arial"/>
      <family val="2"/>
    </font>
    <font>
      <u val="single"/>
      <sz val="10"/>
      <color indexed="8"/>
      <name val="Verdana"/>
      <family val="2"/>
    </font>
    <font>
      <b/>
      <sz val="20"/>
      <name val="Arial Black"/>
      <family val="2"/>
    </font>
    <font>
      <b/>
      <sz val="18"/>
      <name val="Arial Black"/>
      <family val="2"/>
    </font>
    <font>
      <b/>
      <sz val="16"/>
      <name val="Arial Black"/>
      <family val="2"/>
    </font>
    <font>
      <b/>
      <sz val="14"/>
      <name val="Arial Black"/>
      <family val="2"/>
    </font>
    <font>
      <b/>
      <sz val="12"/>
      <name val="Arial Black"/>
      <family val="2"/>
    </font>
    <font>
      <b/>
      <sz val="19"/>
      <name val="Arial Black"/>
      <family val="2"/>
    </font>
    <font>
      <b/>
      <sz val="10"/>
      <name val="Arial Black"/>
      <family val="2"/>
    </font>
    <font>
      <b/>
      <sz val="15"/>
      <name val="Arial Black"/>
      <family val="2"/>
    </font>
    <font>
      <b/>
      <sz val="17"/>
      <name val="Arial Black"/>
      <family val="2"/>
    </font>
    <font>
      <i/>
      <sz val="8"/>
      <name val="Arial"/>
      <family val="2"/>
    </font>
    <font>
      <i/>
      <sz val="10"/>
      <name val="Arial"/>
      <family val="2"/>
    </font>
    <font>
      <sz val="10"/>
      <color indexed="12"/>
      <name val="Verdana"/>
      <family val="2"/>
    </font>
    <font>
      <sz val="11"/>
      <color indexed="45"/>
      <name val="Arial"/>
      <family val="2"/>
    </font>
    <font>
      <i/>
      <sz val="10"/>
      <color indexed="45"/>
      <name val="Arial"/>
      <family val="2"/>
    </font>
    <font>
      <i/>
      <sz val="10"/>
      <color indexed="45"/>
      <name val="Verdana"/>
      <family val="2"/>
    </font>
    <font>
      <sz val="10"/>
      <color indexed="45"/>
      <name val="Verdana"/>
      <family val="2"/>
    </font>
    <font>
      <sz val="11"/>
      <color indexed="45"/>
      <name val="Verdana"/>
      <family val="2"/>
    </font>
    <font>
      <sz val="9"/>
      <color indexed="45"/>
      <name val="Arial"/>
      <family val="2"/>
    </font>
    <font>
      <sz val="24"/>
      <name val="Arial Black"/>
      <family val="2"/>
    </font>
    <font>
      <b/>
      <i/>
      <sz val="12"/>
      <color indexed="45"/>
      <name val="Arial"/>
      <family val="2"/>
    </font>
    <font>
      <b/>
      <i/>
      <sz val="11"/>
      <color indexed="45"/>
      <name val="Arial"/>
      <family val="2"/>
    </font>
    <font>
      <b/>
      <i/>
      <sz val="11"/>
      <color indexed="48"/>
      <name val="Arial"/>
      <family val="2"/>
    </font>
    <font>
      <sz val="14"/>
      <color indexed="10"/>
      <name val="Arial"/>
      <family val="2"/>
    </font>
    <font>
      <sz val="20"/>
      <color indexed="10"/>
      <name val="Arial"/>
      <family val="2"/>
    </font>
    <font>
      <b/>
      <i/>
      <sz val="11"/>
      <color indexed="12"/>
      <name val="Arial"/>
      <family val="2"/>
    </font>
    <font>
      <i/>
      <sz val="12"/>
      <name val="Arial Black"/>
      <family val="2"/>
    </font>
    <font>
      <b/>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7"/>
      <name val="Arial"/>
      <family val="2"/>
    </font>
    <font>
      <b/>
      <sz val="10"/>
      <name val="Arial"/>
      <family val="2"/>
    </font>
    <font>
      <b/>
      <u val="singleAccounting"/>
      <sz val="10"/>
      <name val="Arial"/>
      <family val="2"/>
    </font>
    <font>
      <b/>
      <u val="single"/>
      <sz val="10"/>
      <name val="Arial"/>
      <family val="2"/>
    </font>
    <font>
      <b/>
      <u val="single"/>
      <sz val="14"/>
      <name val="Arial"/>
      <family val="2"/>
    </font>
    <font>
      <sz val="11"/>
      <color indexed="17"/>
      <name val="Calibri"/>
      <family val="2"/>
    </font>
    <font>
      <b/>
      <sz val="11"/>
      <color indexed="9"/>
      <name val="Calibri"/>
      <family val="2"/>
    </font>
    <font>
      <b/>
      <sz val="9"/>
      <color indexed="23"/>
      <name val="Arial"/>
      <family val="2"/>
    </font>
    <font>
      <b/>
      <u val="single"/>
      <sz val="10"/>
      <color indexed="12"/>
      <name val="Verdana"/>
      <family val="2"/>
    </font>
    <font>
      <b/>
      <u val="singleAccounting"/>
      <sz val="12"/>
      <name val="Arial"/>
      <family val="2"/>
    </font>
    <font>
      <b/>
      <u val="singleAccounting"/>
      <sz val="12"/>
      <name val="Verdana"/>
      <family val="2"/>
    </font>
    <font>
      <b/>
      <u val="single"/>
      <sz val="12"/>
      <name val="Arial"/>
      <family val="2"/>
    </font>
    <font>
      <b/>
      <sz val="12"/>
      <name val="Arial"/>
      <family val="2"/>
    </font>
    <font>
      <sz val="9"/>
      <name val="Verdana"/>
      <family val="2"/>
    </font>
    <font>
      <b/>
      <sz val="9"/>
      <name val="Verdana"/>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5"/>
      <name val="Calibri"/>
      <family val="2"/>
    </font>
    <font>
      <sz val="12"/>
      <color indexed="60"/>
      <name val="Calibri"/>
      <family val="2"/>
    </font>
    <font>
      <b/>
      <sz val="12"/>
      <color indexed="63"/>
      <name val="Calibri"/>
      <family val="2"/>
    </font>
    <font>
      <i/>
      <sz val="12"/>
      <color indexed="23"/>
      <name val="Calibri"/>
      <family val="2"/>
    </font>
    <font>
      <b/>
      <sz val="12"/>
      <color indexed="8"/>
      <name val="Calibri"/>
      <family val="2"/>
    </font>
    <font>
      <b/>
      <sz val="12"/>
      <color indexed="9"/>
      <name val="Calibri"/>
      <family val="2"/>
    </font>
    <font>
      <b/>
      <sz val="12"/>
      <color indexed="8"/>
      <name val="Arial"/>
      <family val="2"/>
    </font>
    <font>
      <b/>
      <sz val="10"/>
      <color indexed="8"/>
      <name val="Verdana"/>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2"/>
      <color theme="1"/>
      <name val="Calibri"/>
      <family val="2"/>
    </font>
    <font>
      <b/>
      <sz val="12"/>
      <color theme="0"/>
      <name val="Calibri"/>
      <family val="2"/>
    </font>
    <font>
      <b/>
      <sz val="12"/>
      <color theme="1"/>
      <name val="Arial"/>
      <family val="2"/>
    </font>
    <font>
      <b/>
      <sz val="10"/>
      <color theme="1"/>
      <name val="Verdana"/>
      <family val="2"/>
    </font>
    <font>
      <b/>
      <sz val="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indexed="4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ck"/>
      <right style="thick"/>
      <top>
        <color indexed="63"/>
      </top>
      <bottom style="thick"/>
    </border>
    <border>
      <left style="thick"/>
      <right style="thick"/>
      <top>
        <color indexed="63"/>
      </top>
      <bottom>
        <color indexed="63"/>
      </bottom>
    </border>
    <border>
      <left style="thick"/>
      <right style="thick"/>
      <top style="thick"/>
      <bottom>
        <color indexed="63"/>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style="thick"/>
    </border>
    <border>
      <left style="thick"/>
      <right style="thick"/>
      <top style="thick"/>
      <bottom style="thick"/>
    </border>
    <border>
      <left>
        <color indexed="63"/>
      </left>
      <right style="thick"/>
      <top style="thick"/>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49" fontId="10" fillId="0" borderId="0">
      <alignment horizontal="left" vertical="top"/>
      <protection/>
    </xf>
    <xf numFmtId="0" fontId="9" fillId="0" borderId="0">
      <alignment vertical="top"/>
      <protection/>
    </xf>
    <xf numFmtId="0" fontId="1" fillId="0" borderId="0">
      <alignment/>
      <protection/>
    </xf>
    <xf numFmtId="49" fontId="11" fillId="0" borderId="0">
      <alignment horizontal="left" vertical="top"/>
      <protection/>
    </xf>
    <xf numFmtId="49" fontId="13" fillId="0" borderId="0">
      <alignment horizontal="left"/>
      <protection/>
    </xf>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0" borderId="2" applyNumberFormat="0" applyFill="0" applyAlignment="0" applyProtection="0"/>
    <xf numFmtId="0" fontId="7" fillId="27" borderId="3" applyNumberFormat="0" applyFont="0" applyAlignment="0" applyProtection="0"/>
    <xf numFmtId="0" fontId="95" fillId="28" borderId="1" applyNumberFormat="0" applyAlignment="0" applyProtection="0"/>
    <xf numFmtId="178" fontId="7" fillId="0" borderId="0" applyFont="0" applyFill="0" applyBorder="0" applyAlignment="0" applyProtection="0"/>
    <xf numFmtId="0" fontId="96" fillId="29"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9"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9" fontId="7" fillId="0" borderId="0" applyFont="0" applyFill="0" applyBorder="0" applyAlignment="0" applyProtection="0"/>
    <xf numFmtId="0" fontId="97" fillId="30"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31" borderId="4" applyNumberFormat="0" applyFont="0" applyAlignment="0" applyProtection="0"/>
    <xf numFmtId="9" fontId="7" fillId="0" borderId="0" applyFont="0" applyFill="0" applyBorder="0" applyAlignment="0" applyProtection="0"/>
    <xf numFmtId="0" fontId="66" fillId="32" borderId="0" applyNumberFormat="0" applyBorder="0" applyAlignment="0" applyProtection="0"/>
    <xf numFmtId="0" fontId="98" fillId="26" borderId="5" applyNumberFormat="0" applyAlignment="0" applyProtection="0"/>
    <xf numFmtId="0" fontId="99" fillId="0" borderId="0" applyNumberFormat="0" applyFill="0" applyBorder="0" applyAlignment="0" applyProtection="0"/>
    <xf numFmtId="0" fontId="57" fillId="0" borderId="0" applyNumberFormat="0" applyFill="0" applyBorder="0" applyAlignment="0" applyProtection="0"/>
    <xf numFmtId="0" fontId="100"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101" fillId="0" borderId="9" applyNumberFormat="0" applyFill="0" applyAlignment="0" applyProtection="0"/>
    <xf numFmtId="0" fontId="67" fillId="33" borderId="10" applyNumberFormat="0" applyAlignment="0" applyProtection="0"/>
    <xf numFmtId="0" fontId="102" fillId="34" borderId="11" applyNumberFormat="0" applyAlignment="0" applyProtection="0"/>
  </cellStyleXfs>
  <cellXfs count="157">
    <xf numFmtId="0" fontId="0" fillId="0" borderId="0" xfId="0" applyAlignment="1">
      <alignment/>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62" fillId="0" borderId="14" xfId="59" applyFont="1" applyBorder="1" applyAlignment="1">
      <alignment horizontal="center" vertical="center" wrapText="1"/>
      <protection/>
    </xf>
    <xf numFmtId="49" fontId="10" fillId="0" borderId="0" xfId="27">
      <alignment horizontal="left" vertical="top"/>
      <protection/>
    </xf>
    <xf numFmtId="49" fontId="10" fillId="0" borderId="0" xfId="27" applyFont="1">
      <alignment horizontal="left" vertical="top"/>
      <protection/>
    </xf>
    <xf numFmtId="49" fontId="11" fillId="0" borderId="0" xfId="30">
      <alignment horizontal="left" vertical="top"/>
      <protection/>
    </xf>
    <xf numFmtId="0" fontId="7" fillId="0" borderId="0" xfId="0" applyFont="1" applyAlignment="1">
      <alignment horizontal="center"/>
    </xf>
    <xf numFmtId="2" fontId="8" fillId="0" borderId="0" xfId="0" applyNumberFormat="1" applyFont="1" applyAlignment="1">
      <alignment horizontal="center"/>
    </xf>
    <xf numFmtId="0" fontId="9" fillId="0" borderId="0" xfId="28">
      <alignment vertical="top"/>
      <protection/>
    </xf>
    <xf numFmtId="2" fontId="7" fillId="0" borderId="0" xfId="0" applyNumberFormat="1" applyFont="1" applyAlignment="1">
      <alignment horizontal="center"/>
    </xf>
    <xf numFmtId="0" fontId="0" fillId="0" borderId="0" xfId="0" applyAlignment="1">
      <alignment horizontal="left"/>
    </xf>
    <xf numFmtId="49" fontId="11" fillId="0" borderId="0" xfId="30" applyAlignment="1">
      <alignment horizontal="left"/>
      <protection/>
    </xf>
    <xf numFmtId="0" fontId="12" fillId="0" borderId="0" xfId="0" applyFont="1" applyAlignment="1">
      <alignment vertical="top"/>
    </xf>
    <xf numFmtId="0" fontId="9" fillId="0" borderId="0" xfId="0" applyFont="1" applyAlignment="1">
      <alignment vertical="top"/>
    </xf>
    <xf numFmtId="49" fontId="11" fillId="0" borderId="0" xfId="0" applyNumberFormat="1" applyFont="1" applyAlignment="1">
      <alignment horizontal="left" vertical="top"/>
    </xf>
    <xf numFmtId="0" fontId="1" fillId="0" borderId="0" xfId="0" applyFont="1" applyAlignment="1">
      <alignment/>
    </xf>
    <xf numFmtId="49" fontId="13" fillId="0" borderId="0" xfId="31">
      <alignment horizontal="left"/>
      <protection/>
    </xf>
    <xf numFmtId="0" fontId="1" fillId="0" borderId="0" xfId="29" applyFont="1">
      <alignment/>
      <protection/>
    </xf>
    <xf numFmtId="2" fontId="14" fillId="0" borderId="0" xfId="0" applyNumberFormat="1" applyFont="1" applyAlignment="1">
      <alignment horizontal="center"/>
    </xf>
    <xf numFmtId="0" fontId="9" fillId="0" borderId="0" xfId="28" applyFont="1">
      <alignment vertical="top"/>
      <protection/>
    </xf>
    <xf numFmtId="49" fontId="11" fillId="0" borderId="0" xfId="30" applyFont="1">
      <alignment horizontal="left" vertical="top"/>
      <protection/>
    </xf>
    <xf numFmtId="49" fontId="13" fillId="0" borderId="0" xfId="31" applyFont="1">
      <alignment horizontal="left"/>
      <protection/>
    </xf>
    <xf numFmtId="49" fontId="15" fillId="0" borderId="0" xfId="30" applyFont="1">
      <alignment horizontal="left" vertical="top"/>
      <protection/>
    </xf>
    <xf numFmtId="0" fontId="17" fillId="0" borderId="0" xfId="28" applyFont="1">
      <alignment vertical="top"/>
      <protection/>
    </xf>
    <xf numFmtId="0" fontId="2" fillId="0" borderId="0" xfId="0" applyFont="1" applyAlignment="1">
      <alignment/>
    </xf>
    <xf numFmtId="0" fontId="18" fillId="0" borderId="0" xfId="0" applyFont="1" applyAlignment="1">
      <alignment/>
    </xf>
    <xf numFmtId="0" fontId="18" fillId="0" borderId="0" xfId="28" applyFont="1">
      <alignment vertical="top"/>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4" fillId="0" borderId="0" xfId="0" applyFont="1" applyAlignment="1">
      <alignment horizontal="right"/>
    </xf>
    <xf numFmtId="0" fontId="27" fillId="0" borderId="0" xfId="0" applyFont="1" applyAlignment="1">
      <alignment/>
    </xf>
    <xf numFmtId="49" fontId="28" fillId="0" borderId="0" xfId="27" applyFont="1" applyAlignment="1">
      <alignment horizontal="left" vertical="top"/>
      <protection/>
    </xf>
    <xf numFmtId="49" fontId="28" fillId="0" borderId="0" xfId="27" applyFont="1">
      <alignment horizontal="left" vertical="top"/>
      <protection/>
    </xf>
    <xf numFmtId="49" fontId="28" fillId="0" borderId="0" xfId="27" applyFont="1" applyAlignment="1">
      <alignment vertical="top"/>
      <protection/>
    </xf>
    <xf numFmtId="49" fontId="28" fillId="0" borderId="0" xfId="27" applyFont="1">
      <alignment horizontal="left" vertical="top"/>
      <protection/>
    </xf>
    <xf numFmtId="0" fontId="14" fillId="0" borderId="0" xfId="28" applyFont="1">
      <alignment vertical="top"/>
      <protection/>
    </xf>
    <xf numFmtId="49" fontId="28" fillId="0" borderId="0" xfId="27" applyFont="1" applyAlignment="1">
      <alignment horizontal="left" vertical="top"/>
      <protection/>
    </xf>
    <xf numFmtId="0" fontId="29" fillId="0" borderId="0" xfId="51" applyFont="1" applyBorder="1" applyAlignment="1" applyProtection="1">
      <alignment/>
      <protection/>
    </xf>
    <xf numFmtId="49" fontId="11" fillId="0" borderId="0" xfId="30" applyFont="1" applyFill="1" applyAlignment="1">
      <alignment horizontal="left" vertical="top"/>
      <protection/>
    </xf>
    <xf numFmtId="49" fontId="11" fillId="0" borderId="0" xfId="30" applyFont="1" applyFill="1">
      <alignment horizontal="left" vertical="top"/>
      <protection/>
    </xf>
    <xf numFmtId="0" fontId="9" fillId="0" borderId="0" xfId="28" applyFill="1">
      <alignment vertical="top"/>
      <protection/>
    </xf>
    <xf numFmtId="49" fontId="11" fillId="0" borderId="0" xfId="30" applyFill="1">
      <alignment horizontal="left" vertical="top"/>
      <protection/>
    </xf>
    <xf numFmtId="0" fontId="39" fillId="0" borderId="0" xfId="0" applyFont="1" applyAlignment="1">
      <alignment horizontal="justify" vertical="center" wrapText="1" shrinkToFit="1"/>
    </xf>
    <xf numFmtId="0" fontId="40" fillId="0" borderId="0" xfId="0" applyFont="1" applyAlignment="1">
      <alignment horizontal="left" vertical="justify" wrapText="1" readingOrder="1"/>
    </xf>
    <xf numFmtId="49" fontId="11" fillId="0" borderId="0" xfId="30" applyFont="1" applyAlignment="1">
      <alignment horizontal="center" vertical="top"/>
      <protection/>
    </xf>
    <xf numFmtId="49" fontId="13" fillId="0" borderId="0" xfId="31" applyAlignment="1">
      <alignment horizontal="center"/>
      <protection/>
    </xf>
    <xf numFmtId="0" fontId="4" fillId="0" borderId="0" xfId="51" applyAlignment="1" applyProtection="1">
      <alignment/>
      <protection/>
    </xf>
    <xf numFmtId="0" fontId="41" fillId="0" borderId="0" xfId="51" applyFont="1" applyBorder="1" applyAlignment="1" applyProtection="1">
      <alignment/>
      <protection/>
    </xf>
    <xf numFmtId="0" fontId="10" fillId="0" borderId="0" xfId="28" applyFont="1">
      <alignment vertical="top"/>
      <protection/>
    </xf>
    <xf numFmtId="0" fontId="42" fillId="0" borderId="0" xfId="28" applyFont="1">
      <alignment vertical="top"/>
      <protection/>
    </xf>
    <xf numFmtId="49" fontId="10" fillId="0" borderId="0" xfId="27" applyFont="1">
      <alignment horizontal="left" vertical="top"/>
      <protection/>
    </xf>
    <xf numFmtId="0" fontId="10" fillId="0" borderId="0" xfId="28" applyFont="1" applyBorder="1">
      <alignment vertical="top"/>
      <protection/>
    </xf>
    <xf numFmtId="0" fontId="42" fillId="0" borderId="0" xfId="28" applyFont="1">
      <alignment vertical="top"/>
      <protection/>
    </xf>
    <xf numFmtId="0" fontId="45" fillId="0" borderId="0" xfId="0" applyFont="1" applyAlignment="1">
      <alignment/>
    </xf>
    <xf numFmtId="0" fontId="10" fillId="0" borderId="0" xfId="0" applyFont="1" applyAlignment="1">
      <alignment/>
    </xf>
    <xf numFmtId="0" fontId="44" fillId="0" borderId="0" xfId="0" applyFont="1" applyAlignment="1">
      <alignment/>
    </xf>
    <xf numFmtId="0" fontId="46" fillId="0" borderId="0" xfId="0" applyFont="1" applyAlignment="1">
      <alignment/>
    </xf>
    <xf numFmtId="49" fontId="47" fillId="0" borderId="0" xfId="30" applyFont="1">
      <alignment horizontal="left" vertical="top"/>
      <protection/>
    </xf>
    <xf numFmtId="0" fontId="48" fillId="0" borderId="0" xfId="28" applyFont="1">
      <alignment vertical="top"/>
      <protection/>
    </xf>
    <xf numFmtId="49" fontId="49" fillId="0" borderId="0" xfId="27" applyFont="1">
      <alignment horizontal="left" vertical="top"/>
      <protection/>
    </xf>
    <xf numFmtId="0" fontId="50" fillId="0" borderId="0" xfId="28" applyFont="1">
      <alignment vertical="top"/>
      <protection/>
    </xf>
    <xf numFmtId="0" fontId="51" fillId="0" borderId="0" xfId="28" applyFont="1">
      <alignment vertical="top"/>
      <protection/>
    </xf>
    <xf numFmtId="0" fontId="3" fillId="0" borderId="0" xfId="0" applyFont="1" applyAlignment="1">
      <alignment/>
    </xf>
    <xf numFmtId="0" fontId="10" fillId="0" borderId="0" xfId="0" applyFont="1" applyAlignment="1">
      <alignment/>
    </xf>
    <xf numFmtId="0" fontId="10" fillId="0" borderId="0" xfId="29" applyFont="1" applyAlignment="1">
      <alignment/>
      <protection/>
    </xf>
    <xf numFmtId="0" fontId="10" fillId="0" borderId="0" xfId="28" applyFont="1" applyAlignment="1">
      <alignment vertical="top"/>
      <protection/>
    </xf>
    <xf numFmtId="0" fontId="44" fillId="0" borderId="0" xfId="0" applyFont="1" applyAlignment="1">
      <alignment/>
    </xf>
    <xf numFmtId="0" fontId="44" fillId="0" borderId="0" xfId="0" applyFont="1" applyAlignment="1">
      <alignment/>
    </xf>
    <xf numFmtId="0" fontId="54" fillId="0" borderId="0" xfId="28" applyFont="1">
      <alignment vertical="top"/>
      <protection/>
    </xf>
    <xf numFmtId="0" fontId="55" fillId="0" borderId="0" xfId="28" applyFont="1">
      <alignment vertical="top"/>
      <protection/>
    </xf>
    <xf numFmtId="0" fontId="56" fillId="35" borderId="0" xfId="28" applyFont="1" applyFill="1">
      <alignment vertical="top"/>
      <protection/>
    </xf>
    <xf numFmtId="0" fontId="56" fillId="0" borderId="0" xfId="28" applyFont="1" applyFill="1">
      <alignment vertical="top"/>
      <protection/>
    </xf>
    <xf numFmtId="0" fontId="10" fillId="0" borderId="0" xfId="28" applyFont="1">
      <alignment vertical="top"/>
      <protection/>
    </xf>
    <xf numFmtId="1" fontId="11" fillId="0" borderId="0" xfId="30" applyNumberFormat="1">
      <alignment horizontal="left" vertical="top"/>
      <protection/>
    </xf>
    <xf numFmtId="1" fontId="11" fillId="0" borderId="0" xfId="30" applyNumberFormat="1" applyFont="1">
      <alignment horizontal="left" vertical="top"/>
      <protection/>
    </xf>
    <xf numFmtId="2" fontId="11" fillId="0" borderId="0" xfId="30" applyNumberFormat="1" applyFont="1">
      <alignment horizontal="left" vertical="top"/>
      <protection/>
    </xf>
    <xf numFmtId="2" fontId="11" fillId="0" borderId="0" xfId="30" applyNumberFormat="1">
      <alignment horizontal="left" vertical="top"/>
      <protection/>
    </xf>
    <xf numFmtId="1" fontId="11" fillId="0" borderId="0" xfId="30" applyNumberFormat="1" applyAlignment="1">
      <alignment horizontal="center" vertical="top"/>
      <protection/>
    </xf>
    <xf numFmtId="1" fontId="11" fillId="0" borderId="0" xfId="30" applyNumberFormat="1" applyFont="1" applyAlignment="1">
      <alignment horizontal="center" vertical="top"/>
      <protection/>
    </xf>
    <xf numFmtId="1" fontId="0" fillId="0" borderId="0" xfId="0" applyNumberFormat="1" applyAlignment="1">
      <alignment horizontal="center"/>
    </xf>
    <xf numFmtId="1" fontId="11" fillId="0" borderId="0" xfId="30" applyNumberFormat="1" applyAlignment="1">
      <alignment horizontal="left"/>
      <protection/>
    </xf>
    <xf numFmtId="1" fontId="0" fillId="0" borderId="0" xfId="0" applyNumberFormat="1" applyAlignment="1">
      <alignment/>
    </xf>
    <xf numFmtId="1" fontId="13" fillId="0" borderId="0" xfId="31" applyNumberFormat="1">
      <alignment horizontal="left"/>
      <protection/>
    </xf>
    <xf numFmtId="1" fontId="11" fillId="0" borderId="0" xfId="30" applyNumberFormat="1" applyFont="1" applyAlignment="1">
      <alignment horizontal="left"/>
      <protection/>
    </xf>
    <xf numFmtId="1" fontId="53" fillId="0" borderId="0" xfId="30" applyNumberFormat="1" applyFont="1" applyAlignment="1">
      <alignment horizontal="center" vertical="center"/>
      <protection/>
    </xf>
    <xf numFmtId="1" fontId="15" fillId="0" borderId="0" xfId="30" applyNumberFormat="1" applyFont="1">
      <alignment horizontal="left" vertical="top"/>
      <protection/>
    </xf>
    <xf numFmtId="1" fontId="16" fillId="0" borderId="0" xfId="30" applyNumberFormat="1" applyFont="1">
      <alignment horizontal="left" vertical="top"/>
      <protection/>
    </xf>
    <xf numFmtId="44" fontId="1" fillId="0" borderId="0" xfId="0" applyNumberFormat="1" applyFont="1" applyAlignment="1">
      <alignment/>
    </xf>
    <xf numFmtId="0" fontId="7" fillId="0" borderId="0" xfId="59">
      <alignment/>
      <protection/>
    </xf>
    <xf numFmtId="0" fontId="61" fillId="0" borderId="0" xfId="59" applyFont="1" applyAlignment="1">
      <alignment horizontal="center"/>
      <protection/>
    </xf>
    <xf numFmtId="0" fontId="62" fillId="0" borderId="0" xfId="59" applyFont="1" applyAlignment="1">
      <alignment horizontal="center"/>
      <protection/>
    </xf>
    <xf numFmtId="0" fontId="12" fillId="0" borderId="0" xfId="59" applyFont="1">
      <alignment/>
      <protection/>
    </xf>
    <xf numFmtId="44" fontId="7" fillId="0" borderId="0" xfId="59" applyNumberFormat="1">
      <alignment/>
      <protection/>
    </xf>
    <xf numFmtId="44" fontId="7" fillId="0" borderId="0" xfId="59" applyNumberFormat="1" applyAlignment="1">
      <alignment horizontal="center"/>
      <protection/>
    </xf>
    <xf numFmtId="10" fontId="7" fillId="0" borderId="0" xfId="59" applyNumberFormat="1">
      <alignment/>
      <protection/>
    </xf>
    <xf numFmtId="0" fontId="7" fillId="0" borderId="0" xfId="59" applyFont="1">
      <alignment/>
      <protection/>
    </xf>
    <xf numFmtId="0" fontId="62" fillId="0" borderId="0" xfId="59" applyFont="1">
      <alignment/>
      <protection/>
    </xf>
    <xf numFmtId="44" fontId="63" fillId="0" borderId="0" xfId="59" applyNumberFormat="1" applyFont="1" applyAlignment="1">
      <alignment horizontal="center"/>
      <protection/>
    </xf>
    <xf numFmtId="10" fontId="64" fillId="0" borderId="0" xfId="59" applyNumberFormat="1" applyFont="1">
      <alignment/>
      <protection/>
    </xf>
    <xf numFmtId="44" fontId="63" fillId="0" borderId="0" xfId="59" applyNumberFormat="1" applyFont="1">
      <alignment/>
      <protection/>
    </xf>
    <xf numFmtId="0" fontId="7" fillId="0" borderId="0" xfId="59" applyNumberFormat="1">
      <alignment/>
      <protection/>
    </xf>
    <xf numFmtId="165" fontId="7" fillId="0" borderId="0" xfId="59" applyNumberFormat="1" applyAlignment="1">
      <alignment horizontal="center"/>
      <protection/>
    </xf>
    <xf numFmtId="0" fontId="7" fillId="0" borderId="0" xfId="59" applyAlignment="1">
      <alignment horizontal="center" vertical="center"/>
      <protection/>
    </xf>
    <xf numFmtId="0" fontId="7" fillId="36" borderId="0" xfId="59" applyFont="1" applyFill="1">
      <alignment/>
      <protection/>
    </xf>
    <xf numFmtId="44" fontId="7" fillId="36" borderId="0" xfId="59" applyNumberFormat="1" applyFont="1" applyFill="1">
      <alignment/>
      <protection/>
    </xf>
    <xf numFmtId="10" fontId="7" fillId="36" borderId="0" xfId="59" applyNumberFormat="1" applyFont="1" applyFill="1">
      <alignment/>
      <protection/>
    </xf>
    <xf numFmtId="44" fontId="68" fillId="0" borderId="0" xfId="0" applyNumberFormat="1" applyFont="1" applyAlignment="1">
      <alignment horizontal="left" vertical="top"/>
    </xf>
    <xf numFmtId="0" fontId="69" fillId="0" borderId="0" xfId="51" applyFont="1" applyAlignment="1" applyProtection="1">
      <alignment/>
      <protection/>
    </xf>
    <xf numFmtId="49" fontId="69" fillId="0" borderId="0" xfId="51" applyNumberFormat="1" applyFont="1" applyAlignment="1" applyProtection="1">
      <alignment horizontal="left" vertical="top"/>
      <protection/>
    </xf>
    <xf numFmtId="44" fontId="103" fillId="36" borderId="0" xfId="0" applyNumberFormat="1" applyFont="1" applyFill="1" applyAlignment="1">
      <alignment horizontal="left" vertical="top"/>
    </xf>
    <xf numFmtId="44" fontId="104" fillId="0" borderId="0" xfId="0" applyNumberFormat="1" applyFont="1" applyAlignment="1">
      <alignment/>
    </xf>
    <xf numFmtId="0" fontId="7" fillId="0" borderId="15" xfId="59" applyBorder="1">
      <alignment/>
      <protection/>
    </xf>
    <xf numFmtId="0" fontId="62" fillId="0" borderId="16" xfId="59" applyFont="1" applyBorder="1">
      <alignment/>
      <protection/>
    </xf>
    <xf numFmtId="44" fontId="63" fillId="0" borderId="16" xfId="59" applyNumberFormat="1" applyFont="1" applyBorder="1">
      <alignment/>
      <protection/>
    </xf>
    <xf numFmtId="10" fontId="64" fillId="0" borderId="16" xfId="59" applyNumberFormat="1" applyFont="1" applyBorder="1">
      <alignment/>
      <protection/>
    </xf>
    <xf numFmtId="0" fontId="7" fillId="0" borderId="17" xfId="59" applyBorder="1">
      <alignment/>
      <protection/>
    </xf>
    <xf numFmtId="0" fontId="62" fillId="0" borderId="0" xfId="59" applyFont="1" applyBorder="1">
      <alignment/>
      <protection/>
    </xf>
    <xf numFmtId="0" fontId="65" fillId="0" borderId="0" xfId="59" applyFont="1" applyBorder="1">
      <alignment/>
      <protection/>
    </xf>
    <xf numFmtId="44" fontId="7" fillId="0" borderId="0" xfId="59" applyNumberFormat="1" applyBorder="1">
      <alignment/>
      <protection/>
    </xf>
    <xf numFmtId="10" fontId="7" fillId="0" borderId="0" xfId="59" applyNumberFormat="1" applyBorder="1">
      <alignment/>
      <protection/>
    </xf>
    <xf numFmtId="0" fontId="7" fillId="0" borderId="18" xfId="59" applyBorder="1">
      <alignment/>
      <protection/>
    </xf>
    <xf numFmtId="0" fontId="7" fillId="0" borderId="0" xfId="59" applyBorder="1">
      <alignment/>
      <protection/>
    </xf>
    <xf numFmtId="0" fontId="7" fillId="0" borderId="19" xfId="59" applyBorder="1">
      <alignment/>
      <protection/>
    </xf>
    <xf numFmtId="0" fontId="7" fillId="0" borderId="20" xfId="59" applyBorder="1">
      <alignment/>
      <protection/>
    </xf>
    <xf numFmtId="0" fontId="7" fillId="0" borderId="21" xfId="59" applyBorder="1">
      <alignment/>
      <protection/>
    </xf>
    <xf numFmtId="44" fontId="62" fillId="0" borderId="22" xfId="59" applyNumberFormat="1" applyFont="1" applyBorder="1" applyAlignment="1">
      <alignment horizontal="center"/>
      <protection/>
    </xf>
    <xf numFmtId="44" fontId="62" fillId="0" borderId="23" xfId="59" applyNumberFormat="1" applyFont="1" applyBorder="1" applyAlignment="1">
      <alignment horizontal="center"/>
      <protection/>
    </xf>
    <xf numFmtId="10" fontId="62" fillId="0" borderId="23" xfId="59" applyNumberFormat="1" applyFont="1" applyBorder="1" applyAlignment="1">
      <alignment horizontal="center"/>
      <protection/>
    </xf>
    <xf numFmtId="44" fontId="70" fillId="0" borderId="0" xfId="59" applyNumberFormat="1" applyFont="1" applyBorder="1" applyAlignment="1">
      <alignment horizontal="center"/>
      <protection/>
    </xf>
    <xf numFmtId="10" fontId="72" fillId="0" borderId="0" xfId="59" applyNumberFormat="1" applyFont="1" applyBorder="1" applyAlignment="1">
      <alignment horizontal="center"/>
      <protection/>
    </xf>
    <xf numFmtId="44" fontId="73" fillId="0" borderId="0" xfId="59" applyNumberFormat="1" applyFont="1" applyBorder="1" applyAlignment="1">
      <alignment horizontal="center"/>
      <protection/>
    </xf>
    <xf numFmtId="10" fontId="73" fillId="0" borderId="0" xfId="59" applyNumberFormat="1" applyFont="1" applyBorder="1" applyAlignment="1">
      <alignment horizontal="center"/>
      <protection/>
    </xf>
    <xf numFmtId="0" fontId="73" fillId="0" borderId="0" xfId="59" applyFont="1" applyBorder="1" applyAlignment="1">
      <alignment horizontal="center"/>
      <protection/>
    </xf>
    <xf numFmtId="0" fontId="7" fillId="0" borderId="0" xfId="59" applyAlignment="1">
      <alignment horizontal="center"/>
      <protection/>
    </xf>
    <xf numFmtId="0" fontId="14" fillId="0" borderId="0" xfId="59" applyFont="1">
      <alignment/>
      <protection/>
    </xf>
    <xf numFmtId="0" fontId="62" fillId="0" borderId="0" xfId="0" applyFont="1" applyAlignment="1">
      <alignment/>
    </xf>
    <xf numFmtId="44" fontId="62" fillId="0" borderId="0" xfId="59" applyNumberFormat="1" applyFont="1" applyAlignment="1">
      <alignment horizontal="center"/>
      <protection/>
    </xf>
    <xf numFmtId="10" fontId="62" fillId="0" borderId="0" xfId="59" applyNumberFormat="1" applyFont="1" applyAlignment="1">
      <alignment horizontal="center"/>
      <protection/>
    </xf>
    <xf numFmtId="44" fontId="62" fillId="0" borderId="0" xfId="0" applyNumberFormat="1" applyFont="1" applyAlignment="1">
      <alignment horizontal="center"/>
    </xf>
    <xf numFmtId="10" fontId="62" fillId="0" borderId="0" xfId="0" applyNumberFormat="1" applyFont="1" applyAlignment="1">
      <alignment horizontal="center"/>
    </xf>
    <xf numFmtId="0" fontId="62" fillId="0" borderId="0" xfId="59" applyFont="1" applyBorder="1" applyAlignment="1">
      <alignment horizontal="center" vertical="center" wrapText="1"/>
      <protection/>
    </xf>
    <xf numFmtId="0" fontId="1" fillId="0" borderId="0" xfId="0" applyFont="1" applyBorder="1" applyAlignment="1">
      <alignment horizontal="center" vertical="center" wrapText="1"/>
    </xf>
    <xf numFmtId="44" fontId="62" fillId="0" borderId="18" xfId="59" applyNumberFormat="1" applyFont="1" applyBorder="1" applyAlignment="1">
      <alignment horizontal="center"/>
      <protection/>
    </xf>
    <xf numFmtId="44" fontId="71" fillId="0" borderId="0" xfId="0" applyNumberFormat="1" applyFont="1" applyBorder="1" applyAlignment="1">
      <alignment/>
    </xf>
    <xf numFmtId="44" fontId="63" fillId="0" borderId="24" xfId="59" applyNumberFormat="1" applyFont="1" applyBorder="1">
      <alignment/>
      <protection/>
    </xf>
    <xf numFmtId="44" fontId="70" fillId="0" borderId="18" xfId="59" applyNumberFormat="1" applyFont="1" applyBorder="1" applyAlignment="1">
      <alignment horizontal="center"/>
      <protection/>
    </xf>
    <xf numFmtId="0" fontId="73" fillId="0" borderId="18" xfId="59" applyFont="1" applyBorder="1" applyAlignment="1">
      <alignment horizontal="center"/>
      <protection/>
    </xf>
    <xf numFmtId="0" fontId="43" fillId="0" borderId="0" xfId="0" applyFont="1" applyAlignment="1">
      <alignment horizontal="justify" vertical="center" wrapText="1"/>
    </xf>
    <xf numFmtId="0" fontId="0" fillId="0" borderId="0" xfId="0" applyBorder="1" applyAlignment="1">
      <alignment horizontal="center" vertical="center" wrapText="1"/>
    </xf>
    <xf numFmtId="0" fontId="22" fillId="0" borderId="0" xfId="28" applyFont="1">
      <alignment vertical="top"/>
      <protection/>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48_description" xfId="27"/>
    <cellStyle name="48_noms" xfId="28"/>
    <cellStyle name="48_pays" xfId="29"/>
    <cellStyle name="48_prix" xfId="30"/>
    <cellStyle name="48_qte"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Euro" xfId="49"/>
    <cellStyle name="Insatisfaisant" xfId="50"/>
    <cellStyle name="Hyperlink" xfId="51"/>
    <cellStyle name="Lien hypertexte 2" xfId="52"/>
    <cellStyle name="Followed Hyperlink" xfId="53"/>
    <cellStyle name="Monétaire 2" xfId="54"/>
    <cellStyle name="Monétaire 2 2" xfId="55"/>
    <cellStyle name="Monétaire 3" xfId="56"/>
    <cellStyle name="Monétaire_Exercice de revision numéro 1" xfId="57"/>
    <cellStyle name="Neutre" xfId="58"/>
    <cellStyle name="Normal 2" xfId="59"/>
    <cellStyle name="Normal 2 2" xfId="60"/>
    <cellStyle name="Normal 2 2 2" xfId="61"/>
    <cellStyle name="Note" xfId="62"/>
    <cellStyle name="Pourcentage 2" xfId="63"/>
    <cellStyle name="Satisfaisant" xfId="64"/>
    <cellStyle name="Sortie" xfId="65"/>
    <cellStyle name="Texte explicatif" xfId="66"/>
    <cellStyle name="Titre" xfId="67"/>
    <cellStyle name="Titre " xfId="68"/>
    <cellStyle name="Titre 1" xfId="69"/>
    <cellStyle name="Titre 2" xfId="70"/>
    <cellStyle name="Titre 3" xfId="71"/>
    <cellStyle name="Titre 4" xfId="72"/>
    <cellStyle name="Total" xfId="73"/>
    <cellStyle name="Vérification" xfId="74"/>
    <cellStyle name="Vérification de cellule" xfId="7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000000"/>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727272"/>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1057275</xdr:colOff>
      <xdr:row>38</xdr:row>
      <xdr:rowOff>28575</xdr:rowOff>
    </xdr:from>
    <xdr:to>
      <xdr:col>2</xdr:col>
      <xdr:colOff>4048125</xdr:colOff>
      <xdr:row>42</xdr:row>
      <xdr:rowOff>28575</xdr:rowOff>
    </xdr:to>
    <xdr:pic>
      <xdr:nvPicPr>
        <xdr:cNvPr id="1" name="Picture 18" descr="269_cita_0"/>
        <xdr:cNvPicPr preferRelativeResize="1">
          <a:picLocks noChangeAspect="1"/>
        </xdr:cNvPicPr>
      </xdr:nvPicPr>
      <xdr:blipFill>
        <a:blip r:embed="rId1"/>
        <a:stretch>
          <a:fillRect/>
        </a:stretch>
      </xdr:blipFill>
      <xdr:spPr>
        <a:xfrm>
          <a:off x="2466975" y="8210550"/>
          <a:ext cx="30003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1028700</xdr:colOff>
      <xdr:row>37</xdr:row>
      <xdr:rowOff>0</xdr:rowOff>
    </xdr:from>
    <xdr:to>
      <xdr:col>2</xdr:col>
      <xdr:colOff>4029075</xdr:colOff>
      <xdr:row>40</xdr:row>
      <xdr:rowOff>142875</xdr:rowOff>
    </xdr:to>
    <xdr:pic>
      <xdr:nvPicPr>
        <xdr:cNvPr id="1" name="Picture 9" descr="269_cita_0"/>
        <xdr:cNvPicPr preferRelativeResize="1">
          <a:picLocks noChangeAspect="1"/>
        </xdr:cNvPicPr>
      </xdr:nvPicPr>
      <xdr:blipFill>
        <a:blip r:embed="rId1"/>
        <a:stretch>
          <a:fillRect/>
        </a:stretch>
      </xdr:blipFill>
      <xdr:spPr>
        <a:xfrm>
          <a:off x="2438400" y="7219950"/>
          <a:ext cx="300037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1066800</xdr:colOff>
      <xdr:row>44</xdr:row>
      <xdr:rowOff>114300</xdr:rowOff>
    </xdr:from>
    <xdr:to>
      <xdr:col>2</xdr:col>
      <xdr:colOff>4057650</xdr:colOff>
      <xdr:row>48</xdr:row>
      <xdr:rowOff>114300</xdr:rowOff>
    </xdr:to>
    <xdr:pic>
      <xdr:nvPicPr>
        <xdr:cNvPr id="1" name="Picture 4" descr="269_cita_0"/>
        <xdr:cNvPicPr preferRelativeResize="1">
          <a:picLocks noChangeAspect="1"/>
        </xdr:cNvPicPr>
      </xdr:nvPicPr>
      <xdr:blipFill>
        <a:blip r:embed="rId1"/>
        <a:stretch>
          <a:fillRect/>
        </a:stretch>
      </xdr:blipFill>
      <xdr:spPr>
        <a:xfrm>
          <a:off x="2476500" y="7867650"/>
          <a:ext cx="29908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1028700</xdr:colOff>
      <xdr:row>37</xdr:row>
      <xdr:rowOff>85725</xdr:rowOff>
    </xdr:from>
    <xdr:to>
      <xdr:col>2</xdr:col>
      <xdr:colOff>4038600</xdr:colOff>
      <xdr:row>43</xdr:row>
      <xdr:rowOff>76200</xdr:rowOff>
    </xdr:to>
    <xdr:pic>
      <xdr:nvPicPr>
        <xdr:cNvPr id="1" name="Picture 23" descr="269_cita_0"/>
        <xdr:cNvPicPr preferRelativeResize="1">
          <a:picLocks noChangeAspect="1"/>
        </xdr:cNvPicPr>
      </xdr:nvPicPr>
      <xdr:blipFill>
        <a:blip r:embed="rId1"/>
        <a:stretch>
          <a:fillRect/>
        </a:stretch>
      </xdr:blipFill>
      <xdr:spPr>
        <a:xfrm>
          <a:off x="2438400" y="6991350"/>
          <a:ext cx="3009900" cy="962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1057275</xdr:colOff>
      <xdr:row>49</xdr:row>
      <xdr:rowOff>76200</xdr:rowOff>
    </xdr:from>
    <xdr:to>
      <xdr:col>3</xdr:col>
      <xdr:colOff>4029075</xdr:colOff>
      <xdr:row>52</xdr:row>
      <xdr:rowOff>66675</xdr:rowOff>
    </xdr:to>
    <xdr:pic>
      <xdr:nvPicPr>
        <xdr:cNvPr id="1" name="Picture 5" descr="269_cita_0"/>
        <xdr:cNvPicPr preferRelativeResize="1">
          <a:picLocks noChangeAspect="1"/>
        </xdr:cNvPicPr>
      </xdr:nvPicPr>
      <xdr:blipFill>
        <a:blip r:embed="rId1"/>
        <a:stretch>
          <a:fillRect/>
        </a:stretch>
      </xdr:blipFill>
      <xdr:spPr>
        <a:xfrm>
          <a:off x="2457450" y="8677275"/>
          <a:ext cx="297180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876300</xdr:colOff>
      <xdr:row>42</xdr:row>
      <xdr:rowOff>47625</xdr:rowOff>
    </xdr:from>
    <xdr:to>
      <xdr:col>2</xdr:col>
      <xdr:colOff>4029075</xdr:colOff>
      <xdr:row>47</xdr:row>
      <xdr:rowOff>38100</xdr:rowOff>
    </xdr:to>
    <xdr:pic>
      <xdr:nvPicPr>
        <xdr:cNvPr id="1" name="Picture 11" descr="269_cita_0"/>
        <xdr:cNvPicPr preferRelativeResize="1">
          <a:picLocks noChangeAspect="1"/>
        </xdr:cNvPicPr>
      </xdr:nvPicPr>
      <xdr:blipFill>
        <a:blip r:embed="rId1"/>
        <a:stretch>
          <a:fillRect/>
        </a:stretch>
      </xdr:blipFill>
      <xdr:spPr>
        <a:xfrm>
          <a:off x="2286000" y="8124825"/>
          <a:ext cx="3152775" cy="800100"/>
        </a:xfrm>
        <a:prstGeom prst="rect">
          <a:avLst/>
        </a:prstGeom>
        <a:noFill/>
        <a:ln w="9525" cmpd="sng">
          <a:noFill/>
        </a:ln>
      </xdr:spPr>
    </xdr:pic>
    <xdr:clientData/>
  </xdr:twoCellAnchor>
  <xdr:oneCellAnchor>
    <xdr:from>
      <xdr:col>3</xdr:col>
      <xdr:colOff>581025</xdr:colOff>
      <xdr:row>14</xdr:row>
      <xdr:rowOff>200025</xdr:rowOff>
    </xdr:from>
    <xdr:ext cx="85725" cy="200025"/>
    <xdr:sp fLocksText="0">
      <xdr:nvSpPr>
        <xdr:cNvPr id="2" name="Text Box 12"/>
        <xdr:cNvSpPr txBox="1">
          <a:spLocks noChangeArrowheads="1"/>
        </xdr:cNvSpPr>
      </xdr:nvSpPr>
      <xdr:spPr>
        <a:xfrm>
          <a:off x="6524625" y="3143250"/>
          <a:ext cx="85725" cy="200025"/>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43</xdr:row>
      <xdr:rowOff>114300</xdr:rowOff>
    </xdr:from>
    <xdr:to>
      <xdr:col>3</xdr:col>
      <xdr:colOff>4048125</xdr:colOff>
      <xdr:row>47</xdr:row>
      <xdr:rowOff>114300</xdr:rowOff>
    </xdr:to>
    <xdr:pic>
      <xdr:nvPicPr>
        <xdr:cNvPr id="1" name="Picture 18" descr="269_cita_0"/>
        <xdr:cNvPicPr preferRelativeResize="1">
          <a:picLocks noChangeAspect="1"/>
        </xdr:cNvPicPr>
      </xdr:nvPicPr>
      <xdr:blipFill>
        <a:blip r:embed="rId1"/>
        <a:stretch>
          <a:fillRect/>
        </a:stretch>
      </xdr:blipFill>
      <xdr:spPr>
        <a:xfrm>
          <a:off x="2438400" y="8020050"/>
          <a:ext cx="30099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tian\Library\Mobile%20Documents\com~apple~CloudDocs\Cours%20M&#233;rici\Hiver%202017\Budget%20et%20indicateurs%20de%20performance%20(430-763-Me)\LE%20755\Budget_Le_7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verture"/>
      <sheetName val="Calendrier 2017"/>
      <sheetName val="Heures d'opé 2017"/>
      <sheetName val="Achalandage 2017"/>
      <sheetName val="UmA (food) 2017"/>
      <sheetName val="PmO (food) 2017"/>
      <sheetName val="DmA (food) 2017 "/>
      <sheetName val="Demande jour (food)"/>
      <sheetName val="Demande totale (food)  2017"/>
      <sheetName val="UmA (beverage) 2017 (2)"/>
      <sheetName val="PmO (beverage) 2017 (2)"/>
      <sheetName val="DmA (beverage) 2017  (2)"/>
      <sheetName val="Demande jour (beverage) (2)"/>
      <sheetName val="Demande totale (beverage)  2017"/>
      <sheetName val="Le 755 MASTER"/>
      <sheetName val="Calcul CmO et PmO"/>
      <sheetName val="Liste des MP(AS)"/>
      <sheetName val="Ragout de boeuf"/>
      <sheetName val="Entrées_monde"/>
      <sheetName val="Salades et potages"/>
      <sheetName val="Burger et sandwich)"/>
      <sheetName val="Pizza"/>
      <sheetName val="Les saveurs du monde (1)"/>
      <sheetName val="Les saveurs du monde (2)"/>
      <sheetName val="Gâteries"/>
      <sheetName val="Coût marchandises vendues"/>
      <sheetName val="Salaire (F+G) 2"/>
      <sheetName val="F+G Salaires"/>
      <sheetName val="Frais Occupation "/>
      <sheetName val="Amortissement"/>
      <sheetName val="Coûts directs d'exploitation"/>
      <sheetName val="Musique et divertissement"/>
      <sheetName val="Marketing "/>
      <sheetName val="Service publics "/>
      <sheetName val="Frais d'administration "/>
      <sheetName val="Entretien et réparations"/>
      <sheetName val="Frais Financiers"/>
      <sheetName val="Autres revenus"/>
      <sheetName val="Ind. de performance"/>
      <sheetName val="Bilan de départ"/>
      <sheetName val="Cycle comptable"/>
      <sheetName val="Bilan de fermeture (2)"/>
      <sheetName val="Essai - Budget"/>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hyperlink" Target="http://www.hrimag.com/Le-calcul-du-prix-moyen-offert-PmO"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hyperlink" Target="http://www.hrimag.com/Le-calcul-du-prix-moyen-offert-PmO"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hyperlink" Target="http://fr.wikipedia.org/wiki/Langue_chinoise" TargetMode="External" /><Relationship Id="rId2" Type="http://schemas.openxmlformats.org/officeDocument/2006/relationships/hyperlink" Target="http://fr.wikipedia.org/wiki/Langue_chinoise"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T129"/>
  <sheetViews>
    <sheetView tabSelected="1" zoomScale="120" zoomScaleNormal="12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C9" sqref="C9"/>
    </sheetView>
  </sheetViews>
  <sheetFormatPr defaultColWidth="10.625" defaultRowHeight="12.75"/>
  <cols>
    <col min="1" max="1" width="10.625" style="95" customWidth="1"/>
    <col min="2" max="2" width="3.625" style="95" customWidth="1"/>
    <col min="3" max="3" width="52.00390625" style="95" bestFit="1" customWidth="1"/>
    <col min="4" max="4" width="2.125" style="95" customWidth="1"/>
    <col min="5" max="5" width="16.125" style="95" customWidth="1"/>
    <col min="6" max="7" width="12.125" style="95" customWidth="1"/>
    <col min="8" max="8" width="16.125" style="95" customWidth="1"/>
    <col min="9" max="9" width="4.375" style="95" customWidth="1"/>
    <col min="10" max="10" width="3.875" style="95" customWidth="1"/>
    <col min="11" max="11" width="65.00390625" style="95" customWidth="1"/>
    <col min="12" max="12" width="10.625" style="95" customWidth="1"/>
    <col min="13" max="13" width="5.00390625" style="95" customWidth="1"/>
    <col min="14" max="14" width="2.50390625" style="95" customWidth="1"/>
    <col min="15" max="15" width="1.4921875" style="95" customWidth="1"/>
    <col min="16" max="16" width="7.00390625" style="95" customWidth="1"/>
    <col min="17" max="18" width="1.625" style="95" customWidth="1"/>
    <col min="19" max="19" width="4.625" style="95" customWidth="1"/>
    <col min="20" max="16384" width="10.625" style="95" customWidth="1"/>
  </cols>
  <sheetData>
    <row r="1" ht="12.75">
      <c r="L1" s="140"/>
    </row>
    <row r="2" spans="3:12" ht="21.75">
      <c r="C2" s="96" t="s">
        <v>211</v>
      </c>
      <c r="D2" s="96"/>
      <c r="L2" s="140"/>
    </row>
    <row r="3" spans="3:12" ht="22.5" thickBot="1">
      <c r="C3" s="96"/>
      <c r="D3" s="96"/>
      <c r="L3" s="140"/>
    </row>
    <row r="4" spans="3:12" ht="22.5" thickTop="1">
      <c r="C4" s="96"/>
      <c r="D4" s="96"/>
      <c r="E4" s="5" t="s">
        <v>195</v>
      </c>
      <c r="F4" s="5" t="s">
        <v>196</v>
      </c>
      <c r="G4" s="5" t="s">
        <v>197</v>
      </c>
      <c r="H4" s="5" t="s">
        <v>194</v>
      </c>
      <c r="I4" s="147"/>
      <c r="L4" s="140"/>
    </row>
    <row r="5" spans="3:12" ht="21.75">
      <c r="C5" s="96"/>
      <c r="D5" s="96"/>
      <c r="E5" s="4"/>
      <c r="F5" s="2"/>
      <c r="G5" s="2"/>
      <c r="H5" s="2"/>
      <c r="I5" s="148"/>
      <c r="L5" s="140"/>
    </row>
    <row r="6" spans="5:12" ht="16.5" customHeight="1" thickBot="1">
      <c r="E6" s="3"/>
      <c r="F6" s="1"/>
      <c r="G6" s="1"/>
      <c r="H6" s="1"/>
      <c r="I6" s="148"/>
      <c r="L6" s="140"/>
    </row>
    <row r="7" spans="5:12" ht="16.5" customHeight="1" thickTop="1">
      <c r="E7" s="155"/>
      <c r="F7" s="148"/>
      <c r="G7" s="148"/>
      <c r="H7" s="148"/>
      <c r="I7" s="148"/>
      <c r="L7" s="140"/>
    </row>
    <row r="8" spans="3:12" ht="18">
      <c r="C8" s="98" t="str">
        <f>+Tentations_monde!C1</f>
        <v>Les tentations du 755</v>
      </c>
      <c r="D8" s="98"/>
      <c r="E8" s="97" t="s">
        <v>0</v>
      </c>
      <c r="F8" s="97" t="s">
        <v>0</v>
      </c>
      <c r="G8" s="97" t="s">
        <v>0</v>
      </c>
      <c r="H8" s="97" t="s">
        <v>0</v>
      </c>
      <c r="I8" s="97"/>
      <c r="L8" s="140"/>
    </row>
    <row r="9" spans="1:12" ht="12.75">
      <c r="A9" s="95">
        <v>1</v>
      </c>
      <c r="B9" s="95">
        <v>1</v>
      </c>
      <c r="C9" s="95" t="str">
        <f>+Tentations_monde!C8</f>
        <v>(1) Crevette géante dans sa tempura à la bière rousse………..</v>
      </c>
      <c r="E9" s="99">
        <f>0.3*F9</f>
        <v>1.5</v>
      </c>
      <c r="F9" s="99">
        <f>+Tentations_monde!B8</f>
        <v>5</v>
      </c>
      <c r="G9" s="101">
        <f>+E9/F9</f>
        <v>0.3</v>
      </c>
      <c r="H9" s="99">
        <f>+F9-E9</f>
        <v>3.5</v>
      </c>
      <c r="I9" s="99"/>
      <c r="K9" s="103" t="s">
        <v>198</v>
      </c>
      <c r="L9" s="143">
        <f>E28</f>
        <v>1.0263157894736843</v>
      </c>
    </row>
    <row r="10" spans="1:12" ht="12.75">
      <c r="A10" s="95">
        <v>2</v>
      </c>
      <c r="B10" s="95">
        <v>2</v>
      </c>
      <c r="C10" s="95" t="str">
        <f>+Tentations_monde!C9</f>
        <v>(2) Brochette de pétoncles et de mangue laquée au miel………….…</v>
      </c>
      <c r="E10" s="99">
        <f aca="true" t="shared" si="0" ref="E10:E27">0.3*F10</f>
        <v>1.2</v>
      </c>
      <c r="F10" s="99">
        <f>+Tentations_monde!B9</f>
        <v>4</v>
      </c>
      <c r="G10" s="101">
        <f aca="true" t="shared" si="1" ref="G10:G27">+E10/F10</f>
        <v>0.3</v>
      </c>
      <c r="H10" s="99">
        <f aca="true" t="shared" si="2" ref="H10:H27">+F10-E10</f>
        <v>2.8</v>
      </c>
      <c r="I10" s="99"/>
      <c r="K10" s="103" t="s">
        <v>199</v>
      </c>
      <c r="L10" s="143">
        <f>F28</f>
        <v>3.4210526315789473</v>
      </c>
    </row>
    <row r="11" spans="1:12" ht="12.75">
      <c r="A11" s="95">
        <v>3</v>
      </c>
      <c r="B11" s="95">
        <v>3</v>
      </c>
      <c r="C11" s="95" t="str">
        <f>+Tentations_monde!C10</f>
        <v>(3) Baluchon d’escargot au thym et à l’ail……………………………...</v>
      </c>
      <c r="E11" s="99">
        <f t="shared" si="0"/>
        <v>0.6</v>
      </c>
      <c r="F11" s="99">
        <f>+Tentations_monde!B10</f>
        <v>2</v>
      </c>
      <c r="G11" s="101">
        <f t="shared" si="1"/>
        <v>0.3</v>
      </c>
      <c r="H11" s="99">
        <f t="shared" si="2"/>
        <v>1.4</v>
      </c>
      <c r="I11" s="99"/>
      <c r="K11" s="103" t="s">
        <v>201</v>
      </c>
      <c r="L11" s="144">
        <f>G28</f>
        <v>0.30000000000000004</v>
      </c>
    </row>
    <row r="12" spans="1:12" ht="12.75">
      <c r="A12" s="95">
        <v>4</v>
      </c>
      <c r="B12" s="95">
        <v>4</v>
      </c>
      <c r="C12" s="95" t="str">
        <f>+Tentations_monde!C11</f>
        <v>(4) Chips de saumon fumé à la salsa cubaine………………………..</v>
      </c>
      <c r="E12" s="99">
        <f t="shared" si="0"/>
        <v>0.8999999999999999</v>
      </c>
      <c r="F12" s="99">
        <f>+Tentations_monde!B11</f>
        <v>3</v>
      </c>
      <c r="G12" s="101">
        <f t="shared" si="1"/>
        <v>0.3</v>
      </c>
      <c r="H12" s="99">
        <f t="shared" si="2"/>
        <v>2.1</v>
      </c>
      <c r="I12" s="99"/>
      <c r="K12" s="103" t="s">
        <v>200</v>
      </c>
      <c r="L12" s="143">
        <f>H28</f>
        <v>2.394736842105263</v>
      </c>
    </row>
    <row r="13" spans="1:12" ht="12.75">
      <c r="A13" s="95">
        <v>5</v>
      </c>
      <c r="B13" s="95">
        <v>5</v>
      </c>
      <c r="C13" s="95" t="str">
        <f>+Tentations_monde!C14</f>
        <v>(5) Duo d’olives marinées dans du vieux vinaigre balsamique………</v>
      </c>
      <c r="E13" s="99">
        <f t="shared" si="0"/>
        <v>0.8999999999999999</v>
      </c>
      <c r="F13" s="99">
        <f>+Tentations_monde!B14</f>
        <v>3</v>
      </c>
      <c r="G13" s="101">
        <f t="shared" si="1"/>
        <v>0.3</v>
      </c>
      <c r="H13" s="99">
        <f t="shared" si="2"/>
        <v>2.1</v>
      </c>
      <c r="I13" s="99"/>
      <c r="L13" s="140"/>
    </row>
    <row r="14" spans="1:12" ht="12.75">
      <c r="A14" s="95">
        <v>6</v>
      </c>
      <c r="B14" s="95">
        <v>6</v>
      </c>
      <c r="C14" s="95" t="str">
        <f>+Tentations_monde!C15</f>
        <v>(6) Fritto misto Italiano…………………………………………………..</v>
      </c>
      <c r="E14" s="99">
        <f t="shared" si="0"/>
        <v>0.8999999999999999</v>
      </c>
      <c r="F14" s="99">
        <f>+Tentations_monde!B15</f>
        <v>3</v>
      </c>
      <c r="G14" s="101">
        <f t="shared" si="1"/>
        <v>0.3</v>
      </c>
      <c r="H14" s="99">
        <f t="shared" si="2"/>
        <v>2.1</v>
      </c>
      <c r="I14" s="99"/>
      <c r="L14" s="140"/>
    </row>
    <row r="15" spans="1:12" ht="12.75">
      <c r="A15" s="95">
        <v>7</v>
      </c>
      <c r="B15" s="95">
        <v>7</v>
      </c>
      <c r="C15" s="95" t="str">
        <f>+Tentations_monde!C16</f>
        <v>(7) Mini poutine dans sa sauce coureur des bois au porto…………..</v>
      </c>
      <c r="E15" s="99">
        <f t="shared" si="0"/>
        <v>0.8999999999999999</v>
      </c>
      <c r="F15" s="99">
        <f>+Tentations_monde!B16</f>
        <v>3</v>
      </c>
      <c r="G15" s="101">
        <f t="shared" si="1"/>
        <v>0.3</v>
      </c>
      <c r="H15" s="99">
        <f t="shared" si="2"/>
        <v>2.1</v>
      </c>
      <c r="I15" s="99"/>
      <c r="L15" s="140"/>
    </row>
    <row r="16" spans="1:12" ht="12.75">
      <c r="A16" s="95">
        <v>8</v>
      </c>
      <c r="B16" s="95">
        <v>8</v>
      </c>
      <c r="C16" s="95" t="str">
        <f>+Tentations_monde!C17</f>
        <v>(8) Mini burger de soya et sa mayonnaise à la cajun…………………</v>
      </c>
      <c r="E16" s="99">
        <f t="shared" si="0"/>
        <v>1.5</v>
      </c>
      <c r="F16" s="99">
        <f>+Tentations_monde!B17</f>
        <v>5</v>
      </c>
      <c r="G16" s="101">
        <f t="shared" si="1"/>
        <v>0.3</v>
      </c>
      <c r="H16" s="99">
        <f t="shared" si="2"/>
        <v>3.5</v>
      </c>
      <c r="I16" s="99"/>
      <c r="L16" s="140"/>
    </row>
    <row r="17" spans="1:12" ht="12.75">
      <c r="A17" s="95">
        <v>9</v>
      </c>
      <c r="B17" s="95">
        <v>9</v>
      </c>
      <c r="C17" s="95" t="str">
        <f>+Tentations_monde!C18</f>
        <v>(9) Noix épicées à la manière du 755</v>
      </c>
      <c r="E17" s="99">
        <f t="shared" si="0"/>
        <v>0.8999999999999999</v>
      </c>
      <c r="F17" s="99">
        <f>+Tentations_monde!B18</f>
        <v>3</v>
      </c>
      <c r="G17" s="101">
        <f t="shared" si="1"/>
        <v>0.3</v>
      </c>
      <c r="H17" s="99">
        <f t="shared" si="2"/>
        <v>2.1</v>
      </c>
      <c r="I17" s="99"/>
      <c r="L17" s="140"/>
    </row>
    <row r="18" spans="1:12" ht="12.75">
      <c r="A18" s="95">
        <v>10</v>
      </c>
      <c r="B18" s="95">
        <v>10</v>
      </c>
      <c r="C18" s="95" t="str">
        <f>+Tentations_monde!C21</f>
        <v>(10) Prosciutto et melon…………………………………………………</v>
      </c>
      <c r="E18" s="99">
        <f t="shared" si="0"/>
        <v>0.6</v>
      </c>
      <c r="F18" s="99">
        <f>+Tentations_monde!B21</f>
        <v>2</v>
      </c>
      <c r="G18" s="101">
        <f t="shared" si="1"/>
        <v>0.3</v>
      </c>
      <c r="H18" s="99">
        <f t="shared" si="2"/>
        <v>1.4</v>
      </c>
      <c r="I18" s="99"/>
      <c r="L18" s="140"/>
    </row>
    <row r="19" spans="1:12" ht="12.75">
      <c r="A19" s="95">
        <v>11</v>
      </c>
      <c r="B19" s="95">
        <v>11</v>
      </c>
      <c r="C19" s="95" t="str">
        <f>+Tentations_monde!C22</f>
        <v>(11) Satay de poulet avec sa sauce aux arachides et lait de coco…</v>
      </c>
      <c r="E19" s="99">
        <f t="shared" si="0"/>
        <v>0.8999999999999999</v>
      </c>
      <c r="F19" s="99">
        <f>+Tentations_monde!B22</f>
        <v>3</v>
      </c>
      <c r="G19" s="101">
        <f t="shared" si="1"/>
        <v>0.3</v>
      </c>
      <c r="H19" s="99">
        <f t="shared" si="2"/>
        <v>2.1</v>
      </c>
      <c r="I19" s="99"/>
      <c r="L19" s="140"/>
    </row>
    <row r="20" spans="1:12" ht="12.75">
      <c r="A20" s="95">
        <v>12</v>
      </c>
      <c r="B20" s="95">
        <v>12</v>
      </c>
      <c r="C20" s="95" t="str">
        <f>+Tentations_monde!C23</f>
        <v>(12) Satay de bœuf aux deux sésames et kikomen………………….</v>
      </c>
      <c r="E20" s="99">
        <f t="shared" si="0"/>
        <v>0.8999999999999999</v>
      </c>
      <c r="F20" s="99">
        <f>+Tentations_monde!B23</f>
        <v>3</v>
      </c>
      <c r="G20" s="101">
        <f t="shared" si="1"/>
        <v>0.3</v>
      </c>
      <c r="H20" s="99">
        <f t="shared" si="2"/>
        <v>2.1</v>
      </c>
      <c r="I20" s="99"/>
      <c r="L20" s="140"/>
    </row>
    <row r="21" spans="1:12" ht="12.75">
      <c r="A21" s="95">
        <v>13</v>
      </c>
      <c r="B21" s="95">
        <v>13</v>
      </c>
      <c r="C21" s="95" t="str">
        <f>+Tentations_monde!C24</f>
        <v>(13) Tartare de bœuf angus à la thaï </v>
      </c>
      <c r="E21" s="99">
        <f t="shared" si="0"/>
        <v>0.8999999999999999</v>
      </c>
      <c r="F21" s="99">
        <f>+Tentations_monde!B24</f>
        <v>3</v>
      </c>
      <c r="G21" s="101">
        <f t="shared" si="1"/>
        <v>0.3</v>
      </c>
      <c r="H21" s="99">
        <f t="shared" si="2"/>
        <v>2.1</v>
      </c>
      <c r="I21" s="99"/>
      <c r="L21" s="140"/>
    </row>
    <row r="22" spans="1:12" ht="12.75">
      <c r="A22" s="95">
        <v>14</v>
      </c>
      <c r="B22" s="95">
        <v>14</v>
      </c>
      <c r="C22" s="95" t="str">
        <f>+Tentations_monde!C26</f>
        <v>(14) Mini burger de bœuf angus et sa mayonnaise aux tomates</v>
      </c>
      <c r="E22" s="99">
        <f t="shared" si="0"/>
        <v>1.5</v>
      </c>
      <c r="F22" s="99">
        <f>+Tentations_monde!B26</f>
        <v>5</v>
      </c>
      <c r="G22" s="101">
        <f t="shared" si="1"/>
        <v>0.3</v>
      </c>
      <c r="H22" s="99">
        <f t="shared" si="2"/>
        <v>3.5</v>
      </c>
      <c r="I22" s="99"/>
      <c r="L22" s="140"/>
    </row>
    <row r="23" spans="1:12" ht="12.75">
      <c r="A23" s="95">
        <v>15</v>
      </c>
      <c r="B23" s="95">
        <v>15</v>
      </c>
      <c r="C23" s="95" t="str">
        <f>+Tentations_monde!C28</f>
        <v>(15) Foie gras poché au vin chaud</v>
      </c>
      <c r="E23" s="99">
        <f t="shared" si="0"/>
        <v>2.6999999999999997</v>
      </c>
      <c r="F23" s="99">
        <f>+Tentations_monde!B28</f>
        <v>9</v>
      </c>
      <c r="G23" s="101">
        <f t="shared" si="1"/>
        <v>0.3</v>
      </c>
      <c r="H23" s="99">
        <f t="shared" si="2"/>
        <v>6.300000000000001</v>
      </c>
      <c r="I23" s="99"/>
      <c r="L23" s="140"/>
    </row>
    <row r="24" spans="1:12" ht="12.75">
      <c r="A24" s="95">
        <v>16</v>
      </c>
      <c r="B24" s="95">
        <v>16</v>
      </c>
      <c r="C24" s="95" t="str">
        <f>+Tentations_monde!C32</f>
        <v>(16) Croûton d’oignons caramélisés et canard fumé………………….</v>
      </c>
      <c r="E24" s="99">
        <f t="shared" si="0"/>
        <v>0.6</v>
      </c>
      <c r="F24" s="99">
        <f>+Tentations_monde!B32</f>
        <v>2</v>
      </c>
      <c r="G24" s="101">
        <f t="shared" si="1"/>
        <v>0.3</v>
      </c>
      <c r="H24" s="99">
        <f t="shared" si="2"/>
        <v>1.4</v>
      </c>
      <c r="I24" s="99"/>
      <c r="L24" s="140"/>
    </row>
    <row r="25" spans="1:12" ht="12.75">
      <c r="A25" s="95">
        <v>17</v>
      </c>
      <c r="B25" s="95">
        <v>17</v>
      </c>
      <c r="C25" s="95" t="str">
        <f>+Tentations_monde!C33</f>
        <v>(17) Croûton de brie………………………………………………………</v>
      </c>
      <c r="E25" s="99">
        <f t="shared" si="0"/>
        <v>0.6</v>
      </c>
      <c r="F25" s="99">
        <f>+Tentations_monde!B33</f>
        <v>2</v>
      </c>
      <c r="G25" s="101">
        <f t="shared" si="1"/>
        <v>0.3</v>
      </c>
      <c r="H25" s="99">
        <f t="shared" si="2"/>
        <v>1.4</v>
      </c>
      <c r="I25" s="99"/>
      <c r="L25" s="140"/>
    </row>
    <row r="26" spans="1:12" ht="12.75">
      <c r="A26" s="95">
        <v>18</v>
      </c>
      <c r="B26" s="95">
        <v>18</v>
      </c>
      <c r="C26" s="95" t="str">
        <f>+Tentations_monde!C34</f>
        <v>(18) Mini fondu au mamirolle……………………………………………</v>
      </c>
      <c r="E26" s="99">
        <f t="shared" si="0"/>
        <v>0.6</v>
      </c>
      <c r="F26" s="99">
        <f>+Tentations_monde!B34</f>
        <v>2</v>
      </c>
      <c r="G26" s="101">
        <f t="shared" si="1"/>
        <v>0.3</v>
      </c>
      <c r="H26" s="99">
        <f t="shared" si="2"/>
        <v>1.4</v>
      </c>
      <c r="I26" s="99"/>
      <c r="L26" s="140"/>
    </row>
    <row r="27" spans="1:12" ht="12.75">
      <c r="A27" s="95">
        <v>19</v>
      </c>
      <c r="B27" s="95">
        <v>19</v>
      </c>
      <c r="C27" s="95" t="str">
        <f>+Tentations_monde!C35</f>
        <v>(19) Rouleau de pomme givré et vieux cheddar……………………….</v>
      </c>
      <c r="E27" s="99">
        <f t="shared" si="0"/>
        <v>0.8999999999999999</v>
      </c>
      <c r="F27" s="99">
        <f>+Tentations_monde!B35</f>
        <v>3</v>
      </c>
      <c r="G27" s="101">
        <f t="shared" si="1"/>
        <v>0.3</v>
      </c>
      <c r="H27" s="99">
        <f t="shared" si="2"/>
        <v>2.1</v>
      </c>
      <c r="I27" s="99"/>
      <c r="L27" s="140"/>
    </row>
    <row r="28" spans="3:12" ht="15.75">
      <c r="C28" s="103" t="s">
        <v>210</v>
      </c>
      <c r="D28" s="103"/>
      <c r="E28" s="104">
        <f>SUM(E9:E27)/B27</f>
        <v>1.0263157894736843</v>
      </c>
      <c r="F28" s="104">
        <f>SUM(F9:F27)/B27</f>
        <v>3.4210526315789473</v>
      </c>
      <c r="G28" s="105">
        <f>E28/F28</f>
        <v>0.30000000000000004</v>
      </c>
      <c r="H28" s="106">
        <f>F28-E28</f>
        <v>2.394736842105263</v>
      </c>
      <c r="I28" s="106"/>
      <c r="L28" s="140"/>
    </row>
    <row r="29" spans="6:12" ht="12.75">
      <c r="F29" s="99"/>
      <c r="L29" s="140"/>
    </row>
    <row r="30" spans="3:12" ht="18">
      <c r="C30" s="98" t="str">
        <f>+Entrées_monde!C1</f>
        <v>Entrées</v>
      </c>
      <c r="D30" s="98"/>
      <c r="E30" s="99"/>
      <c r="F30" s="100"/>
      <c r="G30" s="101"/>
      <c r="L30" s="140"/>
    </row>
    <row r="31" spans="1:17" ht="15.75">
      <c r="A31" s="95">
        <v>20</v>
      </c>
      <c r="B31" s="95">
        <v>1</v>
      </c>
      <c r="C31" s="102" t="str">
        <f>+Entrées_monde!C7</f>
        <v>Plateau asiatique  </v>
      </c>
      <c r="D31" s="102"/>
      <c r="E31" s="99">
        <f aca="true" t="shared" si="3" ref="E31:E37">0.2*F31</f>
        <v>3.0500000000000003</v>
      </c>
      <c r="F31" s="100">
        <f>+Entrées_monde!A8</f>
        <v>15.25</v>
      </c>
      <c r="G31" s="101">
        <f aca="true" t="shared" si="4" ref="G31:G38">E31/F31</f>
        <v>0.2</v>
      </c>
      <c r="H31" s="99">
        <f aca="true" t="shared" si="5" ref="H31:H38">F31-E31</f>
        <v>12.2</v>
      </c>
      <c r="I31" s="99"/>
      <c r="K31" s="103" t="s">
        <v>198</v>
      </c>
      <c r="L31" s="143">
        <f>E38</f>
        <v>1.7499999999999998</v>
      </c>
      <c r="Q31" s="141"/>
    </row>
    <row r="32" spans="1:12" ht="12.75">
      <c r="A32" s="95">
        <v>21</v>
      </c>
      <c r="B32" s="95">
        <v>2</v>
      </c>
      <c r="C32" s="102" t="str">
        <f>+Entrées_monde!C7</f>
        <v>Plateau asiatique  </v>
      </c>
      <c r="D32" s="102"/>
      <c r="E32" s="99">
        <f t="shared" si="3"/>
        <v>1.85</v>
      </c>
      <c r="F32" s="100">
        <f>+Entrées_monde!B8</f>
        <v>9.25</v>
      </c>
      <c r="G32" s="101">
        <f t="shared" si="4"/>
        <v>0.2</v>
      </c>
      <c r="H32" s="99">
        <f t="shared" si="5"/>
        <v>7.4</v>
      </c>
      <c r="I32" s="99"/>
      <c r="K32" s="103" t="s">
        <v>199</v>
      </c>
      <c r="L32" s="143">
        <f>F38</f>
        <v>8.75</v>
      </c>
    </row>
    <row r="33" spans="1:12" ht="12.75">
      <c r="A33" s="95">
        <v>22</v>
      </c>
      <c r="B33" s="95">
        <v>3</v>
      </c>
      <c r="C33" s="102" t="str">
        <f>+Entrées_monde!C11</f>
        <v>Frites belges et mayonnaise à la cajun</v>
      </c>
      <c r="D33" s="102"/>
      <c r="E33" s="99">
        <f t="shared" si="3"/>
        <v>0.8500000000000001</v>
      </c>
      <c r="F33" s="100">
        <f>+Entrées_monde!B12</f>
        <v>4.25</v>
      </c>
      <c r="G33" s="101">
        <f t="shared" si="4"/>
        <v>0.2</v>
      </c>
      <c r="H33" s="99">
        <f t="shared" si="5"/>
        <v>3.4</v>
      </c>
      <c r="I33" s="99"/>
      <c r="K33" s="103" t="s">
        <v>201</v>
      </c>
      <c r="L33" s="144">
        <f>G38</f>
        <v>0.19999999999999998</v>
      </c>
    </row>
    <row r="34" spans="1:12" ht="12.75">
      <c r="A34" s="95">
        <v>23</v>
      </c>
      <c r="B34" s="95">
        <v>4</v>
      </c>
      <c r="C34" s="102" t="str">
        <f>+Entrées_monde!C14</f>
        <v>Calmars Le 755</v>
      </c>
      <c r="D34" s="102"/>
      <c r="E34" s="99">
        <f t="shared" si="3"/>
        <v>1.8</v>
      </c>
      <c r="F34" s="100">
        <f>+Entrées_monde!B15</f>
        <v>9</v>
      </c>
      <c r="G34" s="101">
        <f t="shared" si="4"/>
        <v>0.2</v>
      </c>
      <c r="H34" s="99">
        <f t="shared" si="5"/>
        <v>7.2</v>
      </c>
      <c r="I34" s="99"/>
      <c r="K34" s="103" t="s">
        <v>200</v>
      </c>
      <c r="L34" s="143">
        <f>H38</f>
        <v>7</v>
      </c>
    </row>
    <row r="35" spans="1:12" ht="12.75">
      <c r="A35" s="95">
        <v>24</v>
      </c>
      <c r="B35" s="95">
        <v>5</v>
      </c>
      <c r="C35" s="102" t="str">
        <f>+Entrées_monde!C17</f>
        <v>Mille feuilles de saumon fumé</v>
      </c>
      <c r="D35" s="102"/>
      <c r="E35" s="99">
        <f t="shared" si="3"/>
        <v>1.9000000000000001</v>
      </c>
      <c r="F35" s="100">
        <f>+Entrées_monde!B18</f>
        <v>9.5</v>
      </c>
      <c r="G35" s="101">
        <f t="shared" si="4"/>
        <v>0.2</v>
      </c>
      <c r="H35" s="99">
        <f t="shared" si="5"/>
        <v>7.6</v>
      </c>
      <c r="I35" s="99"/>
      <c r="L35" s="140"/>
    </row>
    <row r="36" spans="1:12" ht="12.75">
      <c r="A36" s="95">
        <v>25</v>
      </c>
      <c r="B36" s="95">
        <v>6</v>
      </c>
      <c r="C36" s="102" t="str">
        <f>+Entrées_monde!C21</f>
        <v>Tartare de bœuf angus à la thaï</v>
      </c>
      <c r="D36" s="102"/>
      <c r="E36" s="99">
        <f t="shared" si="3"/>
        <v>1.2000000000000002</v>
      </c>
      <c r="F36" s="100">
        <f>+Entrées_monde!B22</f>
        <v>6</v>
      </c>
      <c r="G36" s="101">
        <f t="shared" si="4"/>
        <v>0.20000000000000004</v>
      </c>
      <c r="H36" s="99">
        <f t="shared" si="5"/>
        <v>4.8</v>
      </c>
      <c r="I36" s="99"/>
      <c r="L36" s="140"/>
    </row>
    <row r="37" spans="1:12" ht="12.75">
      <c r="A37" s="95">
        <v>26</v>
      </c>
      <c r="B37" s="95">
        <v>7</v>
      </c>
      <c r="C37" s="102" t="str">
        <f>+Entrées_monde!C25</f>
        <v>Tartare de saumon frais et sa mayonnaise au yuzu</v>
      </c>
      <c r="D37" s="102"/>
      <c r="E37" s="99">
        <f t="shared" si="3"/>
        <v>1.6</v>
      </c>
      <c r="F37" s="100">
        <f>+Entrées_monde!B26</f>
        <v>8</v>
      </c>
      <c r="G37" s="101">
        <f t="shared" si="4"/>
        <v>0.2</v>
      </c>
      <c r="H37" s="99">
        <f t="shared" si="5"/>
        <v>6.4</v>
      </c>
      <c r="I37" s="99"/>
      <c r="L37" s="140"/>
    </row>
    <row r="38" spans="3:12" ht="15.75">
      <c r="C38" s="103" t="s">
        <v>210</v>
      </c>
      <c r="D38" s="103"/>
      <c r="E38" s="104">
        <f>SUM(E31:E37)/B37</f>
        <v>1.7499999999999998</v>
      </c>
      <c r="F38" s="104">
        <f>SUM(F31:F37)/B37</f>
        <v>8.75</v>
      </c>
      <c r="G38" s="105">
        <f t="shared" si="4"/>
        <v>0.19999999999999998</v>
      </c>
      <c r="H38" s="106">
        <f t="shared" si="5"/>
        <v>7</v>
      </c>
      <c r="I38" s="106"/>
      <c r="L38" s="140"/>
    </row>
    <row r="39" spans="5:12" ht="12.75">
      <c r="E39" s="99"/>
      <c r="F39" s="100"/>
      <c r="G39" s="101"/>
      <c r="L39" s="140"/>
    </row>
    <row r="40" spans="3:12" ht="18">
      <c r="C40" s="98" t="str">
        <f>+'Salades et potages'!C1</f>
        <v>Salades     premier mouvement - allégro</v>
      </c>
      <c r="D40" s="98"/>
      <c r="E40" s="99"/>
      <c r="F40" s="100"/>
      <c r="G40" s="101"/>
      <c r="L40" s="140"/>
    </row>
    <row r="41" spans="1:12" ht="12.75">
      <c r="A41" s="95">
        <v>27</v>
      </c>
      <c r="B41" s="95">
        <v>1</v>
      </c>
      <c r="C41" s="107" t="str">
        <f>+'Salades et potages'!C3</f>
        <v>Salade Caesar</v>
      </c>
      <c r="D41" s="107"/>
      <c r="E41" s="99">
        <f>0.25*F41</f>
        <v>1.25</v>
      </c>
      <c r="F41" s="100">
        <f>+'Salades et potages'!A4</f>
        <v>5</v>
      </c>
      <c r="G41" s="101">
        <f>E41/F41</f>
        <v>0.25</v>
      </c>
      <c r="H41" s="99">
        <f>F41-E41</f>
        <v>3.75</v>
      </c>
      <c r="I41" s="99"/>
      <c r="K41" s="103" t="s">
        <v>198</v>
      </c>
      <c r="L41" s="143">
        <f>E45</f>
        <v>2.75</v>
      </c>
    </row>
    <row r="42" spans="1:12" ht="12.75">
      <c r="A42" s="95">
        <v>28</v>
      </c>
      <c r="B42" s="95">
        <v>2</v>
      </c>
      <c r="C42" s="95" t="str">
        <f>+'Salades et potages'!C3</f>
        <v>Salade Caesar</v>
      </c>
      <c r="E42" s="99">
        <f>0.25*F42</f>
        <v>3</v>
      </c>
      <c r="F42" s="100">
        <f>+'Salades et potages'!B4</f>
        <v>12</v>
      </c>
      <c r="G42" s="101">
        <f>E42/F42</f>
        <v>0.25</v>
      </c>
      <c r="H42" s="99">
        <f>F42-E42</f>
        <v>9</v>
      </c>
      <c r="I42" s="99"/>
      <c r="K42" s="103" t="s">
        <v>199</v>
      </c>
      <c r="L42" s="143">
        <f>F45</f>
        <v>11</v>
      </c>
    </row>
    <row r="43" spans="1:12" ht="12.75">
      <c r="A43" s="95">
        <v>29</v>
      </c>
      <c r="B43" s="95">
        <v>3</v>
      </c>
      <c r="C43" s="95" t="str">
        <f>+'Salades et potages'!C23</f>
        <v>Salade Norvégienne</v>
      </c>
      <c r="E43" s="99">
        <f>0.25*F43</f>
        <v>3.5</v>
      </c>
      <c r="F43" s="100">
        <f>+'Salades et potages'!B24</f>
        <v>14</v>
      </c>
      <c r="G43" s="101">
        <f>E43/F43</f>
        <v>0.25</v>
      </c>
      <c r="H43" s="99">
        <f>F43-E43</f>
        <v>10.5</v>
      </c>
      <c r="I43" s="99"/>
      <c r="K43" s="103" t="s">
        <v>201</v>
      </c>
      <c r="L43" s="144">
        <f>G45</f>
        <v>0.25</v>
      </c>
    </row>
    <row r="44" spans="1:12" ht="12.75">
      <c r="A44" s="95">
        <v>30</v>
      </c>
      <c r="B44" s="95">
        <v>4</v>
      </c>
      <c r="C44" s="95" t="str">
        <f>+'Salades et potages'!C27</f>
        <v>Salade Nouvelle-France</v>
      </c>
      <c r="E44" s="99">
        <f>0.25*F44</f>
        <v>3.25</v>
      </c>
      <c r="F44" s="100">
        <f>+'Salades et potages'!B28</f>
        <v>13</v>
      </c>
      <c r="G44" s="101">
        <f>E44/F44</f>
        <v>0.25</v>
      </c>
      <c r="H44" s="99">
        <f>F44-E44</f>
        <v>9.75</v>
      </c>
      <c r="I44" s="99"/>
      <c r="K44" s="103" t="s">
        <v>200</v>
      </c>
      <c r="L44" s="143">
        <f>H45</f>
        <v>8.25</v>
      </c>
    </row>
    <row r="45" spans="3:12" ht="15.75">
      <c r="C45" s="103" t="s">
        <v>210</v>
      </c>
      <c r="D45" s="103"/>
      <c r="E45" s="104">
        <f>SUM(E41:E44)/B44</f>
        <v>2.75</v>
      </c>
      <c r="F45" s="104">
        <f>SUM(F41:F44)/B44</f>
        <v>11</v>
      </c>
      <c r="G45" s="105">
        <f>E45/F45</f>
        <v>0.25</v>
      </c>
      <c r="H45" s="106">
        <f>F45-E45</f>
        <v>8.25</v>
      </c>
      <c r="I45" s="106"/>
      <c r="L45" s="140"/>
    </row>
    <row r="46" spans="2:12" ht="12.75">
      <c r="B46" s="95" t="s">
        <v>0</v>
      </c>
      <c r="E46" s="99"/>
      <c r="F46" s="108"/>
      <c r="G46" s="101"/>
      <c r="L46" s="140"/>
    </row>
    <row r="47" spans="2:12" ht="18">
      <c r="B47" s="95" t="s">
        <v>0</v>
      </c>
      <c r="C47" s="98" t="str">
        <f>+'Salades et potages'!C31</f>
        <v>Potages</v>
      </c>
      <c r="D47" s="98"/>
      <c r="E47" s="99"/>
      <c r="F47" s="108"/>
      <c r="G47" s="101"/>
      <c r="L47" s="140"/>
    </row>
    <row r="48" spans="1:12" ht="12.75">
      <c r="A48" s="95">
        <v>31</v>
      </c>
      <c r="B48" s="95">
        <v>1</v>
      </c>
      <c r="C48" s="95" t="str">
        <f>+'Salades et potages'!C33</f>
        <v>Marmite du jour</v>
      </c>
      <c r="E48" s="99">
        <f aca="true" t="shared" si="6" ref="E48:E53">0.15*F48</f>
        <v>0.6</v>
      </c>
      <c r="F48" s="100">
        <f>+'Salades et potages'!A34</f>
        <v>4</v>
      </c>
      <c r="G48" s="101">
        <f aca="true" t="shared" si="7" ref="G48:G54">E48/F48</f>
        <v>0.15</v>
      </c>
      <c r="H48" s="99">
        <f aca="true" t="shared" si="8" ref="H48:H54">F48-E48</f>
        <v>3.4</v>
      </c>
      <c r="I48" s="99"/>
      <c r="K48" s="103" t="s">
        <v>198</v>
      </c>
      <c r="L48" s="143">
        <f>E54</f>
        <v>1.05</v>
      </c>
    </row>
    <row r="49" spans="1:12" ht="12.75">
      <c r="A49" s="95">
        <v>32</v>
      </c>
      <c r="B49" s="95">
        <v>2</v>
      </c>
      <c r="C49" s="95" t="str">
        <f>+'Salades et potages'!C33</f>
        <v>Marmite du jour</v>
      </c>
      <c r="E49" s="99">
        <f t="shared" si="6"/>
        <v>1.05</v>
      </c>
      <c r="F49" s="100">
        <f>+'Salades et potages'!B34</f>
        <v>7</v>
      </c>
      <c r="G49" s="101">
        <f t="shared" si="7"/>
        <v>0.15</v>
      </c>
      <c r="H49" s="99">
        <f t="shared" si="8"/>
        <v>5.95</v>
      </c>
      <c r="I49" s="99"/>
      <c r="K49" s="103" t="s">
        <v>199</v>
      </c>
      <c r="L49" s="143">
        <f>F54</f>
        <v>7</v>
      </c>
    </row>
    <row r="50" spans="1:12" ht="12.75">
      <c r="A50" s="95">
        <v>33</v>
      </c>
      <c r="B50" s="95">
        <v>3</v>
      </c>
      <c r="C50" s="95" t="str">
        <f>+'Salades et potages'!C37</f>
        <v>Soupe à l'oignon version Le 755</v>
      </c>
      <c r="E50" s="99">
        <f t="shared" si="6"/>
        <v>0.75</v>
      </c>
      <c r="F50" s="100">
        <f>+'Salades et potages'!A38</f>
        <v>5</v>
      </c>
      <c r="G50" s="101">
        <f t="shared" si="7"/>
        <v>0.15</v>
      </c>
      <c r="H50" s="99">
        <f t="shared" si="8"/>
        <v>4.25</v>
      </c>
      <c r="I50" s="99"/>
      <c r="K50" s="103" t="s">
        <v>201</v>
      </c>
      <c r="L50" s="144">
        <f>G54</f>
        <v>0.15</v>
      </c>
    </row>
    <row r="51" spans="1:12" ht="12.75">
      <c r="A51" s="95">
        <v>34</v>
      </c>
      <c r="B51" s="95">
        <v>4</v>
      </c>
      <c r="C51" s="95" t="str">
        <f>+'Salades et potages'!C37</f>
        <v>Soupe à l'oignon version Le 755</v>
      </c>
      <c r="E51" s="99">
        <f t="shared" si="6"/>
        <v>1.3499999999999999</v>
      </c>
      <c r="F51" s="100">
        <f>+'Salades et potages'!B38</f>
        <v>9</v>
      </c>
      <c r="G51" s="101">
        <f t="shared" si="7"/>
        <v>0.15</v>
      </c>
      <c r="H51" s="99">
        <f t="shared" si="8"/>
        <v>7.65</v>
      </c>
      <c r="I51" s="99"/>
      <c r="K51" s="103" t="s">
        <v>200</v>
      </c>
      <c r="L51" s="143">
        <f>H54</f>
        <v>5.95</v>
      </c>
    </row>
    <row r="52" spans="1:12" ht="12.75">
      <c r="A52" s="95">
        <v>35</v>
      </c>
      <c r="B52" s="95">
        <v>5</v>
      </c>
      <c r="C52" s="95" t="str">
        <f>+'Salades et potages'!C41</f>
        <v>Tonkinoise </v>
      </c>
      <c r="E52" s="99">
        <f t="shared" si="6"/>
        <v>0.8999999999999999</v>
      </c>
      <c r="F52" s="100">
        <f>+'Salades et potages'!A42</f>
        <v>6</v>
      </c>
      <c r="G52" s="101">
        <f t="shared" si="7"/>
        <v>0.15</v>
      </c>
      <c r="H52" s="99">
        <f t="shared" si="8"/>
        <v>5.1</v>
      </c>
      <c r="I52" s="99"/>
      <c r="L52" s="140"/>
    </row>
    <row r="53" spans="1:12" ht="12.75">
      <c r="A53" s="95">
        <v>36</v>
      </c>
      <c r="B53" s="95">
        <v>6</v>
      </c>
      <c r="C53" s="95" t="str">
        <f>+'Salades et potages'!C41</f>
        <v>Tonkinoise </v>
      </c>
      <c r="E53" s="99">
        <f t="shared" si="6"/>
        <v>1.65</v>
      </c>
      <c r="F53" s="100">
        <f>+'Salades et potages'!B42</f>
        <v>11</v>
      </c>
      <c r="G53" s="101">
        <f t="shared" si="7"/>
        <v>0.15</v>
      </c>
      <c r="H53" s="99">
        <f t="shared" si="8"/>
        <v>9.35</v>
      </c>
      <c r="I53" s="99"/>
      <c r="L53" s="140"/>
    </row>
    <row r="54" spans="3:12" ht="15.75">
      <c r="C54" s="103" t="s">
        <v>210</v>
      </c>
      <c r="D54" s="103"/>
      <c r="E54" s="104">
        <f>SUM(E48:E53)/B53</f>
        <v>1.05</v>
      </c>
      <c r="F54" s="104">
        <f>SUM(F48:F53)/B53</f>
        <v>7</v>
      </c>
      <c r="G54" s="105">
        <f t="shared" si="7"/>
        <v>0.15</v>
      </c>
      <c r="H54" s="106">
        <f t="shared" si="8"/>
        <v>5.95</v>
      </c>
      <c r="I54" s="106"/>
      <c r="L54" s="140"/>
    </row>
    <row r="55" spans="5:12" ht="12.75">
      <c r="E55" s="99"/>
      <c r="F55" s="100"/>
      <c r="G55" s="101"/>
      <c r="L55" s="140"/>
    </row>
    <row r="56" spans="3:12" ht="18">
      <c r="C56" s="98" t="str">
        <f>+'Burger et sandwich'!C1</f>
        <v>Burgers et Sandwichs</v>
      </c>
      <c r="D56" s="98"/>
      <c r="E56" s="99"/>
      <c r="F56" s="100"/>
      <c r="G56" s="101"/>
      <c r="L56" s="140"/>
    </row>
    <row r="57" spans="1:12" ht="12.75">
      <c r="A57" s="95">
        <v>37</v>
      </c>
      <c r="B57" s="95">
        <v>1</v>
      </c>
      <c r="C57" s="95" t="str">
        <f>+'Burger et sandwich'!C5</f>
        <v>Burger des Amériques</v>
      </c>
      <c r="E57" s="99">
        <f>0.25*F57</f>
        <v>3</v>
      </c>
      <c r="F57" s="100">
        <f>+'Burger et sandwich'!B6</f>
        <v>12</v>
      </c>
      <c r="G57" s="101">
        <f aca="true" t="shared" si="9" ref="G57:G65">E57/F57</f>
        <v>0.25</v>
      </c>
      <c r="H57" s="99">
        <f aca="true" t="shared" si="10" ref="H57:H65">F57-E57</f>
        <v>9</v>
      </c>
      <c r="I57" s="99"/>
      <c r="K57" s="103" t="s">
        <v>198</v>
      </c>
      <c r="L57" s="143">
        <f>E65</f>
        <v>3.1875</v>
      </c>
    </row>
    <row r="58" spans="1:12" ht="12.75">
      <c r="A58" s="95">
        <v>38</v>
      </c>
      <c r="B58" s="95">
        <v>2</v>
      </c>
      <c r="C58" s="95" t="str">
        <f>+'Burger et sandwich'!C9</f>
        <v>pour les kamikaze, ajoutez un foie gras poêlé pour 9</v>
      </c>
      <c r="E58" s="99">
        <f aca="true" t="shared" si="11" ref="E58:E64">0.25*F58</f>
        <v>5.25</v>
      </c>
      <c r="F58" s="100">
        <f>+'Burger et sandwich'!B6+'Burger et sandwich'!B9</f>
        <v>21</v>
      </c>
      <c r="G58" s="101">
        <f t="shared" si="9"/>
        <v>0.25</v>
      </c>
      <c r="H58" s="99">
        <f t="shared" si="10"/>
        <v>15.75</v>
      </c>
      <c r="I58" s="99"/>
      <c r="K58" s="103" t="s">
        <v>199</v>
      </c>
      <c r="L58" s="143">
        <f>F65</f>
        <v>12.75</v>
      </c>
    </row>
    <row r="59" spans="1:12" ht="12.75">
      <c r="A59" s="95">
        <v>39</v>
      </c>
      <c r="B59" s="95">
        <v>3</v>
      </c>
      <c r="C59" s="95" t="str">
        <f>+'Burger et sandwich'!C11</f>
        <v>Burger de saumon à la Japonaise </v>
      </c>
      <c r="E59" s="99">
        <f t="shared" si="11"/>
        <v>2.75</v>
      </c>
      <c r="F59" s="99">
        <f>+'Burger et sandwich'!B12</f>
        <v>11</v>
      </c>
      <c r="G59" s="101">
        <f t="shared" si="9"/>
        <v>0.25</v>
      </c>
      <c r="H59" s="99">
        <f t="shared" si="10"/>
        <v>8.25</v>
      </c>
      <c r="I59" s="99"/>
      <c r="K59" s="103" t="s">
        <v>201</v>
      </c>
      <c r="L59" s="144">
        <f>G65</f>
        <v>0.25</v>
      </c>
    </row>
    <row r="60" spans="1:12" ht="12.75">
      <c r="A60" s="95">
        <v>40</v>
      </c>
      <c r="B60" s="95">
        <v>4</v>
      </c>
      <c r="C60" s="95" t="str">
        <f>+'Burger et sandwich'!C15</f>
        <v>Burger Tex Mex</v>
      </c>
      <c r="E60" s="99">
        <f t="shared" si="11"/>
        <v>3.25</v>
      </c>
      <c r="F60" s="99">
        <f>+'Burger et sandwich'!B16</f>
        <v>13</v>
      </c>
      <c r="G60" s="101">
        <f t="shared" si="9"/>
        <v>0.25</v>
      </c>
      <c r="H60" s="99">
        <f t="shared" si="10"/>
        <v>9.75</v>
      </c>
      <c r="I60" s="99"/>
      <c r="K60" s="103" t="s">
        <v>200</v>
      </c>
      <c r="L60" s="143">
        <f>H65</f>
        <v>9.5625</v>
      </c>
    </row>
    <row r="61" spans="1:12" ht="12.75">
      <c r="A61" s="95">
        <v>41</v>
      </c>
      <c r="B61" s="95">
        <v>5</v>
      </c>
      <c r="C61" s="95" t="str">
        <f>+'Burger et sandwich'!C19</f>
        <v>Burger de la Louisiane</v>
      </c>
      <c r="E61" s="99">
        <f t="shared" si="11"/>
        <v>2.75</v>
      </c>
      <c r="F61" s="99">
        <f>+'Burger et sandwich'!B20</f>
        <v>11</v>
      </c>
      <c r="G61" s="101">
        <f t="shared" si="9"/>
        <v>0.25</v>
      </c>
      <c r="H61" s="99">
        <f t="shared" si="10"/>
        <v>8.25</v>
      </c>
      <c r="I61" s="99"/>
      <c r="L61" s="140"/>
    </row>
    <row r="62" spans="1:12" ht="12.75">
      <c r="A62" s="95">
        <v>42</v>
      </c>
      <c r="B62" s="95">
        <v>6</v>
      </c>
      <c r="C62" s="95" t="str">
        <f>+'Burger et sandwich'!C23</f>
        <v>Sandwich à la viande fumée </v>
      </c>
      <c r="E62" s="99">
        <f t="shared" si="11"/>
        <v>2.75</v>
      </c>
      <c r="F62" s="99">
        <f>+'Burger et sandwich'!B24</f>
        <v>11</v>
      </c>
      <c r="G62" s="101">
        <f t="shared" si="9"/>
        <v>0.25</v>
      </c>
      <c r="H62" s="99">
        <f t="shared" si="10"/>
        <v>8.25</v>
      </c>
      <c r="I62" s="99"/>
      <c r="L62" s="140"/>
    </row>
    <row r="63" spans="1:12" ht="12.75">
      <c r="A63" s="95">
        <v>43</v>
      </c>
      <c r="B63" s="95">
        <v>7</v>
      </c>
      <c r="C63" s="95" t="str">
        <f>+'Burger et sandwich'!C26</f>
        <v>Baguette végétarienne </v>
      </c>
      <c r="E63" s="99">
        <f t="shared" si="11"/>
        <v>3</v>
      </c>
      <c r="F63" s="99">
        <f>+'Burger et sandwich'!B27</f>
        <v>12</v>
      </c>
      <c r="G63" s="101">
        <f t="shared" si="9"/>
        <v>0.25</v>
      </c>
      <c r="H63" s="99">
        <f t="shared" si="10"/>
        <v>9</v>
      </c>
      <c r="I63" s="99"/>
      <c r="L63" s="140"/>
    </row>
    <row r="64" spans="1:12" ht="12.75">
      <c r="A64" s="95">
        <v>44</v>
      </c>
      <c r="B64" s="95">
        <v>8</v>
      </c>
      <c r="C64" s="95" t="str">
        <f>+'Burger et sandwich'!C30</f>
        <v>Hot dog à l'européenne </v>
      </c>
      <c r="E64" s="99">
        <f t="shared" si="11"/>
        <v>2.75</v>
      </c>
      <c r="F64" s="99">
        <f>+'Burger et sandwich'!B31</f>
        <v>11</v>
      </c>
      <c r="G64" s="101">
        <f t="shared" si="9"/>
        <v>0.25</v>
      </c>
      <c r="H64" s="99">
        <f t="shared" si="10"/>
        <v>8.25</v>
      </c>
      <c r="I64" s="99"/>
      <c r="L64" s="140"/>
    </row>
    <row r="65" spans="3:12" ht="15.75">
      <c r="C65" s="103" t="s">
        <v>210</v>
      </c>
      <c r="D65" s="103"/>
      <c r="E65" s="106">
        <f>SUM(E57:E64)/B64</f>
        <v>3.1875</v>
      </c>
      <c r="F65" s="106">
        <f>SUM(F57:F64)/B64</f>
        <v>12.75</v>
      </c>
      <c r="G65" s="105">
        <f t="shared" si="9"/>
        <v>0.25</v>
      </c>
      <c r="H65" s="106">
        <f t="shared" si="10"/>
        <v>9.5625</v>
      </c>
      <c r="I65" s="106"/>
      <c r="L65" s="140"/>
    </row>
    <row r="66" spans="1:12" ht="12.75">
      <c r="A66" s="95" t="s">
        <v>0</v>
      </c>
      <c r="E66" s="99"/>
      <c r="F66" s="99"/>
      <c r="G66" s="101"/>
      <c r="L66" s="140"/>
    </row>
    <row r="67" spans="3:12" ht="18">
      <c r="C67" s="98" t="str">
        <f>+Pizza!D1</f>
        <v>Pizzas</v>
      </c>
      <c r="D67" s="98"/>
      <c r="E67" s="99"/>
      <c r="F67" s="99"/>
      <c r="G67" s="101"/>
      <c r="L67" s="140"/>
    </row>
    <row r="68" spans="1:12" ht="12.75">
      <c r="A68" s="95">
        <v>45</v>
      </c>
      <c r="B68" s="95">
        <v>1</v>
      </c>
      <c r="C68" s="95" t="str">
        <f>+Pizza!D15</f>
        <v>Indienne</v>
      </c>
      <c r="E68" s="99">
        <f aca="true" t="shared" si="12" ref="E68:E73">0.21*F68</f>
        <v>3.15</v>
      </c>
      <c r="F68" s="99">
        <f>+Pizza!C16</f>
        <v>15</v>
      </c>
      <c r="G68" s="101">
        <f aca="true" t="shared" si="13" ref="G68:G74">E68/F68</f>
        <v>0.21</v>
      </c>
      <c r="H68" s="99">
        <f aca="true" t="shared" si="14" ref="H68:H74">F68-E68</f>
        <v>11.85</v>
      </c>
      <c r="I68" s="99"/>
      <c r="K68" s="103" t="s">
        <v>198</v>
      </c>
      <c r="L68" s="143">
        <f>E74</f>
        <v>3.045</v>
      </c>
    </row>
    <row r="69" spans="1:12" ht="12.75">
      <c r="A69" s="95">
        <v>46</v>
      </c>
      <c r="B69" s="95">
        <v>2</v>
      </c>
      <c r="C69" s="95" t="str">
        <f>+Pizza!D20</f>
        <v>Italienne (La Margherita)</v>
      </c>
      <c r="E69" s="99">
        <f t="shared" si="12"/>
        <v>2.52</v>
      </c>
      <c r="F69" s="99">
        <f>+Pizza!C21</f>
        <v>12</v>
      </c>
      <c r="G69" s="101">
        <f t="shared" si="13"/>
        <v>0.21</v>
      </c>
      <c r="H69" s="99">
        <f t="shared" si="14"/>
        <v>9.48</v>
      </c>
      <c r="I69" s="99"/>
      <c r="K69" s="103" t="s">
        <v>199</v>
      </c>
      <c r="L69" s="143">
        <f>F74</f>
        <v>14.5</v>
      </c>
    </row>
    <row r="70" spans="1:12" ht="12.75">
      <c r="A70" s="95">
        <v>47</v>
      </c>
      <c r="B70" s="95">
        <v>3</v>
      </c>
      <c r="C70" s="95" t="str">
        <f>+Pizza!D33</f>
        <v>Méditerranéenne </v>
      </c>
      <c r="E70" s="99">
        <f t="shared" si="12"/>
        <v>3.36</v>
      </c>
      <c r="F70" s="99">
        <f>+Pizza!C34</f>
        <v>16</v>
      </c>
      <c r="G70" s="101">
        <f t="shared" si="13"/>
        <v>0.21</v>
      </c>
      <c r="H70" s="99">
        <f t="shared" si="14"/>
        <v>12.64</v>
      </c>
      <c r="I70" s="99"/>
      <c r="K70" s="103" t="s">
        <v>201</v>
      </c>
      <c r="L70" s="144">
        <f>G74</f>
        <v>0.21</v>
      </c>
    </row>
    <row r="71" spans="1:12" ht="12.75">
      <c r="A71" s="95">
        <v>48</v>
      </c>
      <c r="B71" s="95">
        <v>4</v>
      </c>
      <c r="C71" s="95" t="str">
        <f>+Pizza!D38</f>
        <v>Corleone</v>
      </c>
      <c r="E71" s="99">
        <f t="shared" si="12"/>
        <v>3.15</v>
      </c>
      <c r="F71" s="99">
        <f>+Pizza!C39</f>
        <v>15</v>
      </c>
      <c r="G71" s="101">
        <f t="shared" si="13"/>
        <v>0.21</v>
      </c>
      <c r="H71" s="99">
        <f t="shared" si="14"/>
        <v>11.85</v>
      </c>
      <c r="I71" s="99"/>
      <c r="K71" s="103" t="s">
        <v>200</v>
      </c>
      <c r="L71" s="143">
        <f>H74</f>
        <v>11.455</v>
      </c>
    </row>
    <row r="72" spans="1:12" ht="12.75">
      <c r="A72" s="95">
        <v>49</v>
      </c>
      <c r="B72" s="95">
        <v>5</v>
      </c>
      <c r="C72" s="95" t="str">
        <f>+Pizza!D43</f>
        <v>New Yorkaise </v>
      </c>
      <c r="E72" s="99">
        <f t="shared" si="12"/>
        <v>2.94</v>
      </c>
      <c r="F72" s="99">
        <f>+Pizza!C44</f>
        <v>14</v>
      </c>
      <c r="G72" s="101">
        <f t="shared" si="13"/>
        <v>0.21</v>
      </c>
      <c r="H72" s="99">
        <f t="shared" si="14"/>
        <v>11.06</v>
      </c>
      <c r="I72" s="99"/>
      <c r="L72" s="140"/>
    </row>
    <row r="73" spans="1:12" ht="12.75">
      <c r="A73" s="95">
        <v>50</v>
      </c>
      <c r="B73" s="95">
        <v>6</v>
      </c>
      <c r="C73" s="95" t="str">
        <f>+Pizza!D47</f>
        <v>Suédoise </v>
      </c>
      <c r="E73" s="99">
        <f t="shared" si="12"/>
        <v>3.15</v>
      </c>
      <c r="F73" s="99">
        <f>+Pizza!C48</f>
        <v>15</v>
      </c>
      <c r="G73" s="101">
        <f t="shared" si="13"/>
        <v>0.21</v>
      </c>
      <c r="H73" s="99">
        <f t="shared" si="14"/>
        <v>11.85</v>
      </c>
      <c r="I73" s="99"/>
      <c r="L73" s="140"/>
    </row>
    <row r="74" spans="3:12" ht="15.75">
      <c r="C74" s="103" t="s">
        <v>210</v>
      </c>
      <c r="D74" s="103"/>
      <c r="E74" s="106">
        <f>SUM(E68:E73)/B73</f>
        <v>3.045</v>
      </c>
      <c r="F74" s="106">
        <f>SUM(F68:F73)/B73</f>
        <v>14.5</v>
      </c>
      <c r="G74" s="105">
        <f t="shared" si="13"/>
        <v>0.21</v>
      </c>
      <c r="H74" s="106">
        <f t="shared" si="14"/>
        <v>11.455</v>
      </c>
      <c r="I74" s="106"/>
      <c r="L74" s="140"/>
    </row>
    <row r="75" spans="1:12" ht="12.75">
      <c r="A75" s="95" t="s">
        <v>0</v>
      </c>
      <c r="E75" s="99"/>
      <c r="F75" s="99"/>
      <c r="G75" s="101"/>
      <c r="L75" s="140"/>
    </row>
    <row r="76" spans="3:12" ht="18">
      <c r="C76" s="98" t="str">
        <f>+'Les saveurs du monde'!D1</f>
        <v>Saveurs du monde</v>
      </c>
      <c r="D76" s="98"/>
      <c r="E76" s="99"/>
      <c r="F76" s="99"/>
      <c r="G76" s="101"/>
      <c r="L76" s="140"/>
    </row>
    <row r="77" spans="1:12" ht="12.75">
      <c r="A77" s="110">
        <v>51</v>
      </c>
      <c r="B77" s="110">
        <v>1</v>
      </c>
      <c r="C77" s="110" t="str">
        <f>+'Les saveurs du monde'!D4</f>
        <v>Cassoulet de porc aux saveurs du Brésil</v>
      </c>
      <c r="D77" s="110"/>
      <c r="E77" s="111">
        <f>0.3*F77</f>
        <v>3.9</v>
      </c>
      <c r="F77" s="111">
        <f>+'Les saveurs du monde'!C5</f>
        <v>13</v>
      </c>
      <c r="G77" s="112">
        <f aca="true" t="shared" si="15" ref="G77:G87">E77/F77</f>
        <v>0.3</v>
      </c>
      <c r="H77" s="111">
        <f aca="true" t="shared" si="16" ref="H77:H87">F77-E77</f>
        <v>9.1</v>
      </c>
      <c r="I77" s="111"/>
      <c r="K77" s="103" t="s">
        <v>198</v>
      </c>
      <c r="L77" s="143">
        <f>E87</f>
        <v>5.1899999999999995</v>
      </c>
    </row>
    <row r="78" spans="1:12" ht="12.75">
      <c r="A78" s="95">
        <v>52</v>
      </c>
      <c r="B78" s="95">
        <v>2</v>
      </c>
      <c r="C78" s="95" t="str">
        <f>+'Les saveurs du monde'!D8</f>
        <v>Crevettes poêlées aux saveurs exotiques </v>
      </c>
      <c r="E78" s="111">
        <f aca="true" t="shared" si="17" ref="E78:E86">0.3*F78</f>
        <v>6.8999999999999995</v>
      </c>
      <c r="F78" s="99">
        <f>+'Les saveurs du monde'!C9</f>
        <v>23</v>
      </c>
      <c r="G78" s="101">
        <f t="shared" si="15"/>
        <v>0.3</v>
      </c>
      <c r="H78" s="99">
        <f t="shared" si="16"/>
        <v>16.1</v>
      </c>
      <c r="I78" s="99"/>
      <c r="K78" s="103" t="s">
        <v>199</v>
      </c>
      <c r="L78" s="143">
        <f>F87</f>
        <v>17.3</v>
      </c>
    </row>
    <row r="79" spans="1:12" ht="12.75">
      <c r="A79" s="95">
        <v>53</v>
      </c>
      <c r="B79" s="95">
        <v>3</v>
      </c>
      <c r="C79" s="95" t="str">
        <f>+'Les saveurs du monde'!D12</f>
        <v>Filet mignon de bœuf Angus sauce à la périgourdine</v>
      </c>
      <c r="E79" s="111">
        <f t="shared" si="17"/>
        <v>7.199999999999999</v>
      </c>
      <c r="F79" s="99">
        <f>+'Les saveurs du monde'!C13</f>
        <v>24</v>
      </c>
      <c r="G79" s="101">
        <f t="shared" si="15"/>
        <v>0.3</v>
      </c>
      <c r="H79" s="99">
        <f t="shared" si="16"/>
        <v>16.8</v>
      </c>
      <c r="I79" s="99"/>
      <c r="K79" s="103" t="s">
        <v>201</v>
      </c>
      <c r="L79" s="144">
        <f>G87</f>
        <v>0.29999999999999993</v>
      </c>
    </row>
    <row r="80" spans="1:12" ht="12.75">
      <c r="A80" s="95">
        <v>54</v>
      </c>
      <c r="B80" s="95">
        <v>4</v>
      </c>
      <c r="C80" s="95" t="str">
        <f>+'Les saveurs du monde'!D16</f>
        <v>Bavette Le 755 </v>
      </c>
      <c r="E80" s="111">
        <f t="shared" si="17"/>
        <v>5.1</v>
      </c>
      <c r="F80" s="99">
        <f>+'Les saveurs du monde'!C17</f>
        <v>17</v>
      </c>
      <c r="G80" s="101">
        <f t="shared" si="15"/>
        <v>0.3</v>
      </c>
      <c r="H80" s="99">
        <f t="shared" si="16"/>
        <v>11.9</v>
      </c>
      <c r="I80" s="99"/>
      <c r="K80" s="103" t="s">
        <v>200</v>
      </c>
      <c r="L80" s="143">
        <f>H87</f>
        <v>12.110000000000001</v>
      </c>
    </row>
    <row r="81" spans="1:12" ht="12.75">
      <c r="A81" s="95">
        <v>55</v>
      </c>
      <c r="B81" s="95">
        <v>5</v>
      </c>
      <c r="C81" s="95" t="str">
        <f>+'Les saveurs du monde'!D21</f>
        <v>Pad thaï au poulet </v>
      </c>
      <c r="E81" s="111">
        <f t="shared" si="17"/>
        <v>3.9</v>
      </c>
      <c r="F81" s="99">
        <f>+'Les saveurs du monde'!C22</f>
        <v>13</v>
      </c>
      <c r="G81" s="101">
        <f t="shared" si="15"/>
        <v>0.3</v>
      </c>
      <c r="H81" s="99">
        <f t="shared" si="16"/>
        <v>9.1</v>
      </c>
      <c r="I81" s="99"/>
      <c r="L81" s="140"/>
    </row>
    <row r="82" spans="1:12" ht="12.75">
      <c r="A82" s="95">
        <v>56</v>
      </c>
      <c r="B82" s="95">
        <v>6</v>
      </c>
      <c r="C82" s="95" t="str">
        <f>+'Les saveurs du monde'!D25</f>
        <v>Poulet Général Tao</v>
      </c>
      <c r="E82" s="111">
        <f t="shared" si="17"/>
        <v>4.5</v>
      </c>
      <c r="F82" s="99">
        <f>+'Les saveurs du monde'!C26</f>
        <v>15</v>
      </c>
      <c r="G82" s="101">
        <f t="shared" si="15"/>
        <v>0.3</v>
      </c>
      <c r="H82" s="99">
        <f t="shared" si="16"/>
        <v>10.5</v>
      </c>
      <c r="I82" s="99"/>
      <c r="L82" s="140"/>
    </row>
    <row r="83" spans="1:12" ht="12.75">
      <c r="A83" s="95">
        <v>57</v>
      </c>
      <c r="B83" s="95">
        <v>7</v>
      </c>
      <c r="C83" s="95" t="str">
        <f>+'Les saveurs du monde'!D28</f>
        <v>Saumon de Madagascar  ♥♥♥</v>
      </c>
      <c r="E83" s="111">
        <f t="shared" si="17"/>
        <v>6</v>
      </c>
      <c r="F83" s="99">
        <f>+'Les saveurs du monde'!C29</f>
        <v>20</v>
      </c>
      <c r="G83" s="101">
        <f t="shared" si="15"/>
        <v>0.3</v>
      </c>
      <c r="H83" s="99">
        <f t="shared" si="16"/>
        <v>14</v>
      </c>
      <c r="I83" s="99"/>
      <c r="L83" s="140"/>
    </row>
    <row r="84" spans="1:12" ht="12.75">
      <c r="A84" s="95">
        <v>58</v>
      </c>
      <c r="B84" s="95">
        <v>8</v>
      </c>
      <c r="C84" s="95" t="str">
        <f>+'Les saveurs du monde'!D32</f>
        <v>Tartare de bœuf angus à la thaï</v>
      </c>
      <c r="E84" s="111">
        <f t="shared" si="17"/>
        <v>5.3999999999999995</v>
      </c>
      <c r="F84" s="99">
        <f>+'Les saveurs du monde'!C33</f>
        <v>18</v>
      </c>
      <c r="G84" s="101">
        <f t="shared" si="15"/>
        <v>0.3</v>
      </c>
      <c r="H84" s="99">
        <f t="shared" si="16"/>
        <v>12.600000000000001</v>
      </c>
      <c r="I84" s="99"/>
      <c r="L84" s="140"/>
    </row>
    <row r="85" spans="1:12" ht="12.75">
      <c r="A85" s="95">
        <v>59</v>
      </c>
      <c r="B85" s="95">
        <v>9</v>
      </c>
      <c r="C85" s="95" t="str">
        <f>+'Les saveurs du monde'!D36</f>
        <v>Tartare de saumon frais et sa mayonnaise au yuzu</v>
      </c>
      <c r="E85" s="111">
        <f t="shared" si="17"/>
        <v>5.1</v>
      </c>
      <c r="F85" s="99">
        <f>+'Les saveurs du monde'!C37</f>
        <v>17</v>
      </c>
      <c r="G85" s="101">
        <f t="shared" si="15"/>
        <v>0.3</v>
      </c>
      <c r="H85" s="99">
        <f t="shared" si="16"/>
        <v>11.9</v>
      </c>
      <c r="I85" s="99"/>
      <c r="L85" s="140"/>
    </row>
    <row r="86" spans="1:12" ht="12.75">
      <c r="A86" s="95">
        <v>60</v>
      </c>
      <c r="B86" s="95">
        <v>10</v>
      </c>
      <c r="C86" s="95" t="str">
        <f>+'Les saveurs du monde'!D40</f>
        <v>Trio de saucisses</v>
      </c>
      <c r="E86" s="111">
        <f t="shared" si="17"/>
        <v>3.9</v>
      </c>
      <c r="F86" s="99">
        <f>+'Les saveurs du monde'!C41</f>
        <v>13</v>
      </c>
      <c r="G86" s="101">
        <f t="shared" si="15"/>
        <v>0.3</v>
      </c>
      <c r="H86" s="99">
        <f t="shared" si="16"/>
        <v>9.1</v>
      </c>
      <c r="I86" s="99"/>
      <c r="L86" s="140"/>
    </row>
    <row r="87" spans="3:12" ht="15.75">
      <c r="C87" s="103" t="s">
        <v>210</v>
      </c>
      <c r="D87" s="103"/>
      <c r="E87" s="106">
        <f>SUM(E77:E86)/B86</f>
        <v>5.1899999999999995</v>
      </c>
      <c r="F87" s="106">
        <f>SUM(F77:F86)/B86</f>
        <v>17.3</v>
      </c>
      <c r="G87" s="105">
        <f t="shared" si="15"/>
        <v>0.29999999999999993</v>
      </c>
      <c r="H87" s="106">
        <f t="shared" si="16"/>
        <v>12.110000000000001</v>
      </c>
      <c r="I87" s="106"/>
      <c r="L87" s="140"/>
    </row>
    <row r="88" spans="5:12" ht="12.75">
      <c r="E88" s="99"/>
      <c r="F88" s="99"/>
      <c r="G88" s="101"/>
      <c r="L88" s="140"/>
    </row>
    <row r="89" spans="3:12" ht="18">
      <c r="C89" s="98" t="str">
        <f>+Gâteries!C1</f>
        <v>Gâteries juste pour le plaisir</v>
      </c>
      <c r="D89" s="98"/>
      <c r="E89" s="99"/>
      <c r="F89" s="99"/>
      <c r="G89" s="101"/>
      <c r="L89" s="140"/>
    </row>
    <row r="90" spans="1:12" ht="12.75">
      <c r="A90" s="95">
        <v>61</v>
      </c>
      <c r="B90" s="95">
        <v>1</v>
      </c>
      <c r="C90" s="95" t="str">
        <f>+Gâteries!C5</f>
        <v>Tiramisu de grand-maman Corleone </v>
      </c>
      <c r="E90" s="99">
        <f>0.3*F90</f>
        <v>2.4</v>
      </c>
      <c r="F90" s="99">
        <f>+Gâteries!B6</f>
        <v>8</v>
      </c>
      <c r="G90" s="101">
        <f>E90/F90</f>
        <v>0.3</v>
      </c>
      <c r="H90" s="99">
        <f>F90-E90</f>
        <v>5.6</v>
      </c>
      <c r="I90" s="99"/>
      <c r="K90" s="103" t="s">
        <v>198</v>
      </c>
      <c r="L90" s="143">
        <f>E94</f>
        <v>2.3249999999999997</v>
      </c>
    </row>
    <row r="91" spans="1:12" ht="12.75">
      <c r="A91" s="95">
        <v>62</v>
      </c>
      <c r="B91" s="95">
        <v>2</v>
      </c>
      <c r="C91" s="95" t="str">
        <f>+Gâteries!C11</f>
        <v>Le Belge</v>
      </c>
      <c r="E91" s="99">
        <f>0.3*F91</f>
        <v>2.6999999999999997</v>
      </c>
      <c r="F91" s="99">
        <f>+Gâteries!B12</f>
        <v>9</v>
      </c>
      <c r="G91" s="101">
        <f>E91/F91</f>
        <v>0.3</v>
      </c>
      <c r="H91" s="99">
        <f>F91-E91</f>
        <v>6.300000000000001</v>
      </c>
      <c r="I91" s="99"/>
      <c r="K91" s="103" t="s">
        <v>199</v>
      </c>
      <c r="L91" s="143">
        <f>F94</f>
        <v>7.75</v>
      </c>
    </row>
    <row r="92" spans="1:12" ht="12.75">
      <c r="A92" s="95">
        <v>63</v>
      </c>
      <c r="B92" s="95">
        <v>3</v>
      </c>
      <c r="C92" s="95" t="str">
        <f>+Gâteries!C15</f>
        <v>Crème brûlée au Bailey's </v>
      </c>
      <c r="E92" s="99">
        <f>0.3*F92</f>
        <v>1.7999999999999998</v>
      </c>
      <c r="F92" s="99">
        <f>+Gâteries!B16</f>
        <v>6</v>
      </c>
      <c r="G92" s="101">
        <f>E92/F92</f>
        <v>0.3</v>
      </c>
      <c r="H92" s="99">
        <f>F92-E92</f>
        <v>4.2</v>
      </c>
      <c r="I92" s="99"/>
      <c r="K92" s="103" t="s">
        <v>201</v>
      </c>
      <c r="L92" s="144">
        <f>G94</f>
        <v>0.3</v>
      </c>
    </row>
    <row r="93" spans="1:12" ht="12.75">
      <c r="A93" s="95">
        <v>64</v>
      </c>
      <c r="B93" s="95">
        <v>4</v>
      </c>
      <c r="C93" s="95" t="str">
        <f>+Gâteries!C19</f>
        <v>Le New-Yorkais</v>
      </c>
      <c r="E93" s="99">
        <f>0.3*F93</f>
        <v>2.4</v>
      </c>
      <c r="F93" s="99">
        <f>+Gâteries!B19</f>
        <v>8</v>
      </c>
      <c r="G93" s="101">
        <f>E93/F93</f>
        <v>0.3</v>
      </c>
      <c r="H93" s="99">
        <f>F93-E93</f>
        <v>5.6</v>
      </c>
      <c r="I93" s="99"/>
      <c r="K93" s="103" t="s">
        <v>200</v>
      </c>
      <c r="L93" s="143">
        <f>H94</f>
        <v>5.425000000000001</v>
      </c>
    </row>
    <row r="94" spans="3:12" ht="15.75">
      <c r="C94" s="103" t="s">
        <v>210</v>
      </c>
      <c r="D94" s="103"/>
      <c r="E94" s="106">
        <f>SUM(E90:E93)/B93</f>
        <v>2.3249999999999997</v>
      </c>
      <c r="F94" s="106">
        <f>SUM(F90:F93)/B93</f>
        <v>7.75</v>
      </c>
      <c r="G94" s="105">
        <f>E94/F94</f>
        <v>0.3</v>
      </c>
      <c r="H94" s="106">
        <f>F94-E94</f>
        <v>5.425000000000001</v>
      </c>
      <c r="I94" s="106"/>
      <c r="L94" s="140"/>
    </row>
    <row r="95" spans="5:12" ht="12.75">
      <c r="E95" s="99"/>
      <c r="F95" s="99"/>
      <c r="G95" s="101"/>
      <c r="L95" s="140"/>
    </row>
    <row r="96" spans="3:12" ht="18">
      <c r="C96" s="98" t="str">
        <f>+Gâteries!C26</f>
        <v>Le monde des fromages</v>
      </c>
      <c r="D96" s="98"/>
      <c r="E96" s="99"/>
      <c r="F96" s="99"/>
      <c r="G96" s="101"/>
      <c r="L96" s="140"/>
    </row>
    <row r="97" spans="1:19" ht="12.75">
      <c r="A97" s="95">
        <v>65</v>
      </c>
      <c r="B97" s="95">
        <v>1</v>
      </c>
      <c r="C97" s="95" t="str">
        <f>+Gâteries!C26</f>
        <v>Le monde des fromages</v>
      </c>
      <c r="E97" s="99">
        <f>0.5*F97</f>
        <v>3</v>
      </c>
      <c r="F97" s="99">
        <f>+Gâteries!B27</f>
        <v>6</v>
      </c>
      <c r="G97" s="101">
        <f>E97/F97</f>
        <v>0.5</v>
      </c>
      <c r="H97" s="99">
        <f>F97-E97</f>
        <v>3</v>
      </c>
      <c r="I97" s="99"/>
      <c r="K97" s="142" t="s">
        <v>198</v>
      </c>
      <c r="L97" s="145">
        <f>E98</f>
        <v>3</v>
      </c>
      <c r="S97" s="109"/>
    </row>
    <row r="98" spans="3:20" ht="15.75">
      <c r="C98" s="103" t="s">
        <v>210</v>
      </c>
      <c r="D98" s="103"/>
      <c r="E98" s="106">
        <f>E97/B97</f>
        <v>3</v>
      </c>
      <c r="F98" s="106">
        <f>F97/B97</f>
        <v>6</v>
      </c>
      <c r="G98" s="105">
        <f>E98/F98</f>
        <v>0.5</v>
      </c>
      <c r="H98" s="106">
        <f>F98-E98</f>
        <v>3</v>
      </c>
      <c r="I98" s="106"/>
      <c r="K98" s="142" t="s">
        <v>199</v>
      </c>
      <c r="L98" s="145">
        <f>F98</f>
        <v>6</v>
      </c>
      <c r="M98"/>
      <c r="N98"/>
      <c r="O98"/>
      <c r="P98"/>
      <c r="Q98"/>
      <c r="R98"/>
      <c r="S98"/>
      <c r="T98"/>
    </row>
    <row r="99" spans="3:20" ht="15.75">
      <c r="C99" s="103"/>
      <c r="D99" s="103"/>
      <c r="E99" s="106"/>
      <c r="F99" s="106"/>
      <c r="G99" s="105"/>
      <c r="H99" s="106"/>
      <c r="I99" s="106"/>
      <c r="K99" s="142" t="s">
        <v>201</v>
      </c>
      <c r="L99" s="146">
        <f>G98</f>
        <v>0.5</v>
      </c>
      <c r="M99"/>
      <c r="N99"/>
      <c r="O99"/>
      <c r="P99"/>
      <c r="Q99"/>
      <c r="R99"/>
      <c r="S99"/>
      <c r="T99"/>
    </row>
    <row r="100" spans="3:20" ht="15.75">
      <c r="C100" s="103"/>
      <c r="D100" s="103"/>
      <c r="E100" s="106"/>
      <c r="F100" s="106"/>
      <c r="G100" s="105"/>
      <c r="H100" s="106"/>
      <c r="I100" s="106"/>
      <c r="K100" s="142" t="s">
        <v>200</v>
      </c>
      <c r="L100" s="145">
        <f>H98</f>
        <v>3</v>
      </c>
      <c r="M100"/>
      <c r="N100"/>
      <c r="O100"/>
      <c r="P100"/>
      <c r="Q100"/>
      <c r="R100"/>
      <c r="S100"/>
      <c r="T100"/>
    </row>
    <row r="101" spans="3:20" ht="15.75">
      <c r="C101" s="103"/>
      <c r="D101" s="103"/>
      <c r="E101" s="106"/>
      <c r="F101" s="106"/>
      <c r="G101" s="105"/>
      <c r="H101" s="106"/>
      <c r="I101" s="106"/>
      <c r="K101" s="103"/>
      <c r="L101" s="143"/>
      <c r="M101"/>
      <c r="N101"/>
      <c r="O101"/>
      <c r="P101"/>
      <c r="Q101"/>
      <c r="R101"/>
      <c r="S101"/>
      <c r="T101"/>
    </row>
    <row r="102" spans="3:20" ht="16.5" thickBot="1">
      <c r="C102" s="103"/>
      <c r="D102" s="103"/>
      <c r="E102" s="106"/>
      <c r="F102" s="106"/>
      <c r="G102" s="105"/>
      <c r="H102" s="106"/>
      <c r="I102" s="106"/>
      <c r="K102" s="103" t="s">
        <v>0</v>
      </c>
      <c r="L102" s="144" t="s">
        <v>0</v>
      </c>
      <c r="M102"/>
      <c r="N102"/>
      <c r="O102"/>
      <c r="P102"/>
      <c r="Q102"/>
      <c r="R102"/>
      <c r="S102"/>
      <c r="T102"/>
    </row>
    <row r="103" spans="2:20" ht="18" thickBot="1" thickTop="1">
      <c r="B103" s="118"/>
      <c r="C103" s="119"/>
      <c r="D103" s="119"/>
      <c r="E103" s="120"/>
      <c r="F103" s="120"/>
      <c r="G103" s="121"/>
      <c r="H103" s="120"/>
      <c r="I103" s="151"/>
      <c r="J103" s="128"/>
      <c r="M103"/>
      <c r="N103"/>
      <c r="O103"/>
      <c r="P103"/>
      <c r="Q103"/>
      <c r="R103"/>
      <c r="S103"/>
      <c r="T103"/>
    </row>
    <row r="104" spans="2:20" ht="15" thickBot="1" thickTop="1">
      <c r="B104" s="122"/>
      <c r="C104" s="123"/>
      <c r="D104" s="123"/>
      <c r="E104" s="133" t="s">
        <v>191</v>
      </c>
      <c r="F104" s="133" t="s">
        <v>173</v>
      </c>
      <c r="G104" s="134" t="s">
        <v>174</v>
      </c>
      <c r="H104" s="132" t="s">
        <v>175</v>
      </c>
      <c r="I104" s="149"/>
      <c r="J104" s="128"/>
      <c r="M104"/>
      <c r="N104"/>
      <c r="O104"/>
      <c r="P104"/>
      <c r="Q104"/>
      <c r="R104"/>
      <c r="S104"/>
      <c r="T104"/>
    </row>
    <row r="105" spans="2:20" ht="18.75" thickTop="1">
      <c r="B105" s="122"/>
      <c r="C105" s="124" t="s">
        <v>178</v>
      </c>
      <c r="D105" s="124"/>
      <c r="E105" s="125"/>
      <c r="F105" s="125"/>
      <c r="G105" s="126"/>
      <c r="H105" s="128"/>
      <c r="I105" s="127"/>
      <c r="J105" s="128"/>
      <c r="K105" s="142" t="s">
        <v>202</v>
      </c>
      <c r="L105" s="145">
        <f>E106</f>
        <v>2.415692307692309</v>
      </c>
      <c r="M105"/>
      <c r="N105"/>
      <c r="O105"/>
      <c r="P105"/>
      <c r="Q105"/>
      <c r="R105"/>
      <c r="S105"/>
      <c r="T105"/>
    </row>
    <row r="106" spans="2:20" ht="18.75">
      <c r="B106" s="122"/>
      <c r="C106" s="123" t="s">
        <v>210</v>
      </c>
      <c r="D106" s="123"/>
      <c r="E106" s="135">
        <f>(E9+E10+E11+E12+E13+E14+E15+E16+E17+E18+E19+E20+E21+E22+E23+E24+E25+E26+E27+E31+E32+E33+E34+E35+E36+E37+E41+E42+E43+E44+E48+E49+E50+E51+E52+E53+E57+E58+E59+E60+E61+E62+E63+E64+E68+E69+E70+E71+E72+E73+E77+E78+E79+E80+E81+E82+E83+E84+E85+E86+E90+E91+E92+E93+E97)/A97</f>
        <v>2.415692307692309</v>
      </c>
      <c r="F106" s="150">
        <f>(E9+E10+E11+E12+E13+E14+E15+E16+E17+E18+E19+E20+E21+E22+E23+E24+E25+E26+E27+F31+F32+F33+F34+F35+F36+F37+F41+F42+F43+F44+F48+F49+F50+F51+F52+F53+F57+F58+F59+F60+F61+F62+F63+F64+F68+F69+F70+F71+F72+F73+F77+F78+F79+F80+F81+F82+F83+F84+F85+F86+F90+F91+F92+F93+F97)/A97</f>
        <v>8.703846153846154</v>
      </c>
      <c r="G106" s="136">
        <f>E106/F106</f>
        <v>0.2775430844012374</v>
      </c>
      <c r="H106" s="135">
        <f>F106-E106</f>
        <v>6.288153846153845</v>
      </c>
      <c r="I106" s="152"/>
      <c r="J106" s="128"/>
      <c r="K106" s="142" t="s">
        <v>203</v>
      </c>
      <c r="L106" s="145">
        <f>F106</f>
        <v>8.703846153846154</v>
      </c>
      <c r="M106"/>
      <c r="N106"/>
      <c r="O106"/>
      <c r="P106"/>
      <c r="Q106"/>
      <c r="R106"/>
      <c r="S106"/>
      <c r="T106"/>
    </row>
    <row r="107" spans="2:20" ht="15.75">
      <c r="B107" s="122"/>
      <c r="C107" s="128"/>
      <c r="D107" s="128"/>
      <c r="E107" s="137"/>
      <c r="F107" s="137"/>
      <c r="G107" s="138"/>
      <c r="H107" s="139"/>
      <c r="I107" s="153"/>
      <c r="J107" s="128"/>
      <c r="K107" s="142" t="s">
        <v>205</v>
      </c>
      <c r="L107" s="146">
        <f>G106</f>
        <v>0.2775430844012374</v>
      </c>
      <c r="M107"/>
      <c r="N107"/>
      <c r="O107"/>
      <c r="P107"/>
      <c r="Q107"/>
      <c r="R107"/>
      <c r="S107"/>
      <c r="T107"/>
    </row>
    <row r="108" spans="2:20" ht="18">
      <c r="B108" s="122"/>
      <c r="C108" s="124" t="s">
        <v>177</v>
      </c>
      <c r="D108" s="124"/>
      <c r="E108" s="137"/>
      <c r="F108" s="137"/>
      <c r="G108" s="138"/>
      <c r="H108" s="139"/>
      <c r="I108" s="153"/>
      <c r="J108" s="128"/>
      <c r="K108" s="142" t="s">
        <v>204</v>
      </c>
      <c r="L108" s="145">
        <f>H106</f>
        <v>6.288153846153845</v>
      </c>
      <c r="M108"/>
      <c r="N108"/>
      <c r="O108"/>
      <c r="P108"/>
      <c r="Q108"/>
      <c r="R108"/>
      <c r="S108"/>
      <c r="T108"/>
    </row>
    <row r="109" spans="2:20" ht="18.75">
      <c r="B109" s="122"/>
      <c r="C109" s="123" t="s">
        <v>210</v>
      </c>
      <c r="D109" s="123"/>
      <c r="E109" s="135">
        <f>(+E31+E32+E33+E34+E35+E36+E37+E41+E42+E43+E44+E48+E49+E50+E51+E52+E53+E57+E58+E59+E60+E61+E62+E63+E64+E68+E69+E70+E71+E72+E73+E77+E78+E79+E80+E81+E82+E83+E84+E85+E86+E90+E91+E92+E93+E97)/46</f>
        <v>2.989565217391305</v>
      </c>
      <c r="F109" s="135">
        <f>(+F31+F32+F33+F34+F35+F36+F37+F41+F42+F43+F44+F48+F49+F50+F51+F52+F53+F57+F58+F59+F60+F61+F62+F63+F64+F68+F69+F70+F71+F72+F73+F77+F78+F79+F80+F81+F82+F83+F84+F85+F86+F90+F91+F92+F93+F97)/46</f>
        <v>11.875</v>
      </c>
      <c r="G109" s="136">
        <f>E109/F109</f>
        <v>0.25175286041189937</v>
      </c>
      <c r="H109" s="135">
        <f>F109-E109</f>
        <v>8.885434782608694</v>
      </c>
      <c r="I109" s="152"/>
      <c r="J109" s="128"/>
      <c r="K109"/>
      <c r="L109"/>
      <c r="M109"/>
      <c r="N109"/>
      <c r="O109"/>
      <c r="P109"/>
      <c r="Q109"/>
      <c r="R109"/>
      <c r="S109"/>
      <c r="T109"/>
    </row>
    <row r="110" spans="2:20" ht="13.5" thickBot="1">
      <c r="B110" s="129"/>
      <c r="C110" s="130"/>
      <c r="D110" s="130"/>
      <c r="E110" s="130"/>
      <c r="F110" s="130"/>
      <c r="G110" s="130"/>
      <c r="H110" s="130"/>
      <c r="I110" s="131"/>
      <c r="J110" s="128"/>
      <c r="K110" s="142" t="s">
        <v>206</v>
      </c>
      <c r="L110" s="145">
        <f>E109</f>
        <v>2.989565217391305</v>
      </c>
      <c r="M110"/>
      <c r="N110"/>
      <c r="O110"/>
      <c r="P110"/>
      <c r="Q110"/>
      <c r="R110"/>
      <c r="S110"/>
      <c r="T110"/>
    </row>
    <row r="111" spans="6:20" ht="13.5" thickTop="1">
      <c r="F111" s="95" t="s">
        <v>0</v>
      </c>
      <c r="K111" s="142" t="s">
        <v>207</v>
      </c>
      <c r="L111" s="145">
        <f>F109</f>
        <v>11.875</v>
      </c>
      <c r="M111"/>
      <c r="N111"/>
      <c r="O111"/>
      <c r="P111"/>
      <c r="Q111"/>
      <c r="R111"/>
      <c r="S111"/>
      <c r="T111"/>
    </row>
    <row r="112" spans="5:20" ht="12.75">
      <c r="E112" s="99"/>
      <c r="F112" s="99"/>
      <c r="K112" s="142" t="s">
        <v>208</v>
      </c>
      <c r="L112" s="146">
        <f>G109</f>
        <v>0.25175286041189937</v>
      </c>
      <c r="M112"/>
      <c r="N112"/>
      <c r="O112"/>
      <c r="P112"/>
      <c r="Q112"/>
      <c r="R112"/>
      <c r="S112"/>
      <c r="T112"/>
    </row>
    <row r="113" spans="5:20" ht="12.75">
      <c r="E113" s="99"/>
      <c r="F113" s="99"/>
      <c r="K113" s="142" t="s">
        <v>209</v>
      </c>
      <c r="L113" s="145">
        <f>H109</f>
        <v>8.885434782608694</v>
      </c>
      <c r="M113"/>
      <c r="N113"/>
      <c r="O113"/>
      <c r="P113"/>
      <c r="Q113"/>
      <c r="R113"/>
      <c r="S113"/>
      <c r="T113"/>
    </row>
    <row r="114" ht="12.75">
      <c r="E114" s="99"/>
    </row>
    <row r="115" ht="12.75">
      <c r="E115" s="99"/>
    </row>
    <row r="116" ht="12.75">
      <c r="E116" s="99"/>
    </row>
    <row r="117" ht="12.75">
      <c r="E117" s="99"/>
    </row>
    <row r="118" ht="12.75">
      <c r="E118" s="99"/>
    </row>
    <row r="119" ht="12.75">
      <c r="E119" s="99"/>
    </row>
    <row r="120" ht="12.75">
      <c r="E120" s="99"/>
    </row>
    <row r="121" ht="12.75">
      <c r="E121" s="99"/>
    </row>
    <row r="122" ht="12.75">
      <c r="E122" s="99"/>
    </row>
    <row r="123" ht="12.75">
      <c r="E123" s="99"/>
    </row>
    <row r="124" ht="12.75">
      <c r="E124" s="99"/>
    </row>
    <row r="125" ht="12.75">
      <c r="E125" s="99"/>
    </row>
    <row r="126" ht="12.75">
      <c r="E126" s="99"/>
    </row>
    <row r="127" ht="12.75">
      <c r="E127" s="99"/>
    </row>
    <row r="128" ht="12.75">
      <c r="E128" s="99"/>
    </row>
    <row r="129" ht="12.75">
      <c r="E129" s="99"/>
    </row>
  </sheetData>
  <sheetProtection/>
  <mergeCells count="4">
    <mergeCell ref="E4:E6"/>
    <mergeCell ref="F4:F6"/>
    <mergeCell ref="G4:G6"/>
    <mergeCell ref="H4:H6"/>
  </mergeCells>
  <printOptions/>
  <pageMargins left="0.787401575" right="0.787401575" top="0.984251969" bottom="0.984251969"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F65"/>
  <sheetViews>
    <sheetView showZeros="0" zoomScalePageLayoutView="0" workbookViewId="0" topLeftCell="A1">
      <selection activeCell="D1" sqref="D1"/>
    </sheetView>
  </sheetViews>
  <sheetFormatPr defaultColWidth="11.00390625" defaultRowHeight="12.75"/>
  <cols>
    <col min="1" max="1" width="10.875" style="0" customWidth="1"/>
    <col min="2" max="2" width="7.625" style="14" customWidth="1"/>
    <col min="3" max="3" width="57.50390625" style="0" bestFit="1" customWidth="1"/>
    <col min="4" max="4" width="14.50390625" style="0" bestFit="1" customWidth="1"/>
    <col min="6" max="8" width="56.50390625" style="0" customWidth="1"/>
    <col min="9" max="10" width="10.375" style="0" customWidth="1"/>
    <col min="11" max="11" width="21.50390625" style="0" customWidth="1"/>
    <col min="12" max="12" width="5.875" style="0" customWidth="1"/>
  </cols>
  <sheetData>
    <row r="1" spans="3:5" ht="43.5">
      <c r="C1" s="33" t="s">
        <v>183</v>
      </c>
      <c r="D1" s="114" t="s">
        <v>185</v>
      </c>
      <c r="E1" s="94">
        <f>(+B8+B9+B10+B11+B14+B15+B16+B17+B18+B21+B22+B23+B24+B26+B28+B32+B33+B34+B35)/19</f>
        <v>3.4210526315789473</v>
      </c>
    </row>
    <row r="2" ht="24">
      <c r="C2" s="31" t="s">
        <v>54</v>
      </c>
    </row>
    <row r="3" ht="30">
      <c r="C3" s="32" t="s">
        <v>64</v>
      </c>
    </row>
    <row r="4" ht="19.5">
      <c r="C4" s="30" t="s">
        <v>65</v>
      </c>
    </row>
    <row r="5" ht="34.5">
      <c r="C5" s="37" t="s">
        <v>32</v>
      </c>
    </row>
    <row r="6" spans="3:4" ht="12.75" customHeight="1">
      <c r="C6" s="20" t="s">
        <v>0</v>
      </c>
      <c r="D6" s="9"/>
    </row>
    <row r="7" spans="3:4" ht="15" customHeight="1">
      <c r="C7" s="26" t="s">
        <v>49</v>
      </c>
      <c r="D7" s="9"/>
    </row>
    <row r="8" spans="1:4" ht="15" customHeight="1">
      <c r="A8" s="8"/>
      <c r="B8" s="80">
        <v>5</v>
      </c>
      <c r="C8" s="78" t="s">
        <v>169</v>
      </c>
      <c r="D8" s="8"/>
    </row>
    <row r="9" spans="1:4" ht="15" customHeight="1">
      <c r="A9" s="8"/>
      <c r="B9" s="81">
        <v>4</v>
      </c>
      <c r="C9" s="55" t="s">
        <v>212</v>
      </c>
      <c r="D9" s="8"/>
    </row>
    <row r="10" spans="1:4" ht="15" customHeight="1">
      <c r="A10" s="8"/>
      <c r="B10" s="81">
        <v>2</v>
      </c>
      <c r="C10" s="55" t="s">
        <v>213</v>
      </c>
      <c r="D10" s="8"/>
    </row>
    <row r="11" spans="1:3" ht="15" customHeight="1">
      <c r="A11" s="8"/>
      <c r="B11" s="81">
        <v>3</v>
      </c>
      <c r="C11" s="55" t="s">
        <v>164</v>
      </c>
    </row>
    <row r="12" spans="1:4" ht="15" customHeight="1">
      <c r="A12" s="8"/>
      <c r="B12" s="80"/>
      <c r="D12" s="8"/>
    </row>
    <row r="13" spans="1:4" ht="15" customHeight="1">
      <c r="A13" s="8"/>
      <c r="B13" s="80"/>
      <c r="C13" s="26" t="s">
        <v>51</v>
      </c>
      <c r="D13" s="8"/>
    </row>
    <row r="14" spans="1:4" ht="15" customHeight="1">
      <c r="A14" s="8"/>
      <c r="B14" s="81">
        <v>3</v>
      </c>
      <c r="C14" s="55" t="s">
        <v>214</v>
      </c>
      <c r="D14" s="11"/>
    </row>
    <row r="15" spans="1:4" ht="15" customHeight="1">
      <c r="A15" s="8"/>
      <c r="B15" s="81">
        <v>3</v>
      </c>
      <c r="C15" s="55" t="s">
        <v>165</v>
      </c>
      <c r="D15" s="11"/>
    </row>
    <row r="16" spans="2:4" ht="15" customHeight="1">
      <c r="B16" s="81">
        <v>3</v>
      </c>
      <c r="C16" s="55" t="s">
        <v>167</v>
      </c>
      <c r="D16" s="11"/>
    </row>
    <row r="17" spans="2:4" ht="15" customHeight="1">
      <c r="B17" s="81">
        <v>5</v>
      </c>
      <c r="C17" s="55" t="s">
        <v>166</v>
      </c>
      <c r="D17" s="11"/>
    </row>
    <row r="18" spans="2:4" ht="15" customHeight="1">
      <c r="B18" s="81">
        <v>3</v>
      </c>
      <c r="C18" s="79" t="s">
        <v>179</v>
      </c>
      <c r="D18" s="11"/>
    </row>
    <row r="19" spans="2:4" ht="15" customHeight="1">
      <c r="B19" s="80" t="s">
        <v>0</v>
      </c>
      <c r="C19" s="7" t="s">
        <v>0</v>
      </c>
      <c r="D19" s="11"/>
    </row>
    <row r="20" spans="2:4" ht="15" customHeight="1">
      <c r="B20" s="80"/>
      <c r="C20" s="26" t="s">
        <v>75</v>
      </c>
      <c r="D20" s="11"/>
    </row>
    <row r="21" spans="2:3" ht="15" customHeight="1">
      <c r="B21" s="81">
        <v>2</v>
      </c>
      <c r="C21" s="55" t="s">
        <v>163</v>
      </c>
    </row>
    <row r="22" spans="2:3" ht="15" customHeight="1">
      <c r="B22" s="81">
        <v>3</v>
      </c>
      <c r="C22" s="55" t="s">
        <v>162</v>
      </c>
    </row>
    <row r="23" spans="2:3" ht="15" customHeight="1">
      <c r="B23" s="81">
        <v>3</v>
      </c>
      <c r="C23" s="55" t="s">
        <v>161</v>
      </c>
    </row>
    <row r="24" spans="2:6" ht="15" customHeight="1">
      <c r="B24" s="81">
        <v>3</v>
      </c>
      <c r="C24" s="55" t="s">
        <v>156</v>
      </c>
      <c r="F24" s="7" t="s">
        <v>0</v>
      </c>
    </row>
    <row r="25" spans="2:6" ht="15" customHeight="1">
      <c r="B25" s="81"/>
      <c r="C25" s="55" t="s">
        <v>160</v>
      </c>
      <c r="F25" s="7"/>
    </row>
    <row r="26" spans="2:3" ht="15" customHeight="1">
      <c r="B26" s="81">
        <v>5</v>
      </c>
      <c r="C26" s="55" t="s">
        <v>157</v>
      </c>
    </row>
    <row r="27" spans="2:3" ht="15" customHeight="1">
      <c r="B27" s="80"/>
      <c r="C27" s="55" t="s">
        <v>168</v>
      </c>
    </row>
    <row r="28" spans="2:3" ht="15" customHeight="1">
      <c r="B28" s="81">
        <v>9</v>
      </c>
      <c r="C28" s="77" t="s">
        <v>158</v>
      </c>
    </row>
    <row r="29" spans="2:3" ht="15" customHeight="1">
      <c r="B29" s="81"/>
      <c r="C29" s="77" t="s">
        <v>215</v>
      </c>
    </row>
    <row r="30" ht="15" customHeight="1">
      <c r="B30" s="80"/>
    </row>
    <row r="31" spans="2:3" ht="15" customHeight="1">
      <c r="B31" s="80"/>
      <c r="C31" s="26" t="s">
        <v>50</v>
      </c>
    </row>
    <row r="32" spans="2:4" ht="15" customHeight="1">
      <c r="B32" s="81">
        <v>2</v>
      </c>
      <c r="C32" s="55" t="s">
        <v>216</v>
      </c>
      <c r="D32" s="11"/>
    </row>
    <row r="33" spans="2:4" ht="15" customHeight="1">
      <c r="B33" s="81">
        <v>2</v>
      </c>
      <c r="C33" s="55" t="s">
        <v>170</v>
      </c>
      <c r="D33" s="11"/>
    </row>
    <row r="34" spans="2:4" ht="15" customHeight="1">
      <c r="B34" s="81">
        <v>2</v>
      </c>
      <c r="C34" s="55" t="s">
        <v>171</v>
      </c>
      <c r="D34" s="11"/>
    </row>
    <row r="35" spans="2:4" ht="15" customHeight="1">
      <c r="B35" s="81">
        <v>3</v>
      </c>
      <c r="C35" s="55" t="s">
        <v>172</v>
      </c>
      <c r="D35" s="11"/>
    </row>
    <row r="36" spans="2:4" ht="15" customHeight="1">
      <c r="B36" s="23"/>
      <c r="C36" s="29"/>
      <c r="D36" s="11"/>
    </row>
    <row r="37" spans="1:4" ht="15" customHeight="1">
      <c r="A37" s="14" t="s">
        <v>18</v>
      </c>
      <c r="B37" s="14" t="s">
        <v>0</v>
      </c>
      <c r="C37" s="76" t="s">
        <v>159</v>
      </c>
      <c r="D37" s="11"/>
    </row>
    <row r="38" spans="3:4" ht="15" customHeight="1">
      <c r="C38" s="11"/>
      <c r="D38" s="11"/>
    </row>
    <row r="39" ht="12.75">
      <c r="B39" s="13"/>
    </row>
    <row r="40" ht="12.75">
      <c r="B40" s="13"/>
    </row>
    <row r="41" ht="12.75">
      <c r="B41" s="13"/>
    </row>
    <row r="42" ht="12.75">
      <c r="B42" s="13"/>
    </row>
    <row r="43" ht="12.75">
      <c r="B43" s="13"/>
    </row>
    <row r="44" ht="12.75">
      <c r="B44" s="13"/>
    </row>
    <row r="45" ht="12.75">
      <c r="B45" s="13"/>
    </row>
    <row r="46" ht="12.75">
      <c r="B46" s="13"/>
    </row>
    <row r="47" ht="12.75">
      <c r="B47" s="13"/>
    </row>
    <row r="48" ht="12.75">
      <c r="B48" s="13"/>
    </row>
    <row r="49" ht="12.75">
      <c r="B49" s="13"/>
    </row>
    <row r="50" ht="12.75">
      <c r="B50" s="13"/>
    </row>
    <row r="51" ht="12.75">
      <c r="B51" s="13"/>
    </row>
    <row r="52" ht="12.75">
      <c r="B52" s="13"/>
    </row>
    <row r="53" ht="12.75">
      <c r="B53" s="13"/>
    </row>
    <row r="54" ht="12.75">
      <c r="B54" s="13"/>
    </row>
    <row r="55" ht="12.75">
      <c r="B55" s="13"/>
    </row>
    <row r="56" ht="12.75">
      <c r="B56" s="13"/>
    </row>
    <row r="57" ht="12.75">
      <c r="B57" s="13"/>
    </row>
    <row r="58" ht="12.75">
      <c r="B58" s="13"/>
    </row>
    <row r="59" ht="12.75">
      <c r="B59" s="13"/>
    </row>
    <row r="60" ht="12.75">
      <c r="B60" s="13"/>
    </row>
    <row r="61" ht="12.75">
      <c r="B61" s="13"/>
    </row>
    <row r="62" ht="12.75">
      <c r="B62" s="13"/>
    </row>
    <row r="63" ht="12.75">
      <c r="B63" s="13"/>
    </row>
    <row r="64" ht="12.75">
      <c r="B64" s="13"/>
    </row>
    <row r="65" ht="12.75">
      <c r="B65" s="13"/>
    </row>
  </sheetData>
  <sheetProtection/>
  <hyperlinks>
    <hyperlink ref="D1" r:id="rId1" display="Calcul du PmO"/>
  </hyperlinks>
  <printOptions horizontalCentered="1" verticalCentered="1"/>
  <pageMargins left="0.25" right="0.25" top="0.12" bottom="0.2" header="0" footer="0"/>
  <pageSetup orientation="portrait"/>
  <drawing r:id="rId2"/>
</worksheet>
</file>

<file path=xl/worksheets/sheet3.xml><?xml version="1.0" encoding="utf-8"?>
<worksheet xmlns="http://schemas.openxmlformats.org/spreadsheetml/2006/main" xmlns:r="http://schemas.openxmlformats.org/officeDocument/2006/relationships">
  <dimension ref="A1:E64"/>
  <sheetViews>
    <sheetView showGridLines="0" showZeros="0" zoomScalePageLayoutView="0" workbookViewId="0" topLeftCell="A1">
      <selection activeCell="C9" sqref="C9"/>
    </sheetView>
  </sheetViews>
  <sheetFormatPr defaultColWidth="11.00390625" defaultRowHeight="12.75"/>
  <cols>
    <col min="1" max="1" width="10.875" style="0" customWidth="1"/>
    <col min="2" max="2" width="7.625" style="14" customWidth="1"/>
    <col min="3" max="3" width="54.00390625" style="0" customWidth="1"/>
    <col min="4" max="4" width="12.875" style="0" customWidth="1"/>
    <col min="6" max="8" width="56.50390625" style="0" customWidth="1"/>
    <col min="9" max="10" width="10.375" style="0" customWidth="1"/>
    <col min="11" max="11" width="21.50390625" style="0" customWidth="1"/>
    <col min="12" max="12" width="5.875" style="0" customWidth="1"/>
  </cols>
  <sheetData>
    <row r="1" spans="3:5" ht="43.5">
      <c r="C1" s="33" t="s">
        <v>217</v>
      </c>
      <c r="D1" s="114" t="s">
        <v>185</v>
      </c>
      <c r="E1" s="94">
        <f>(+A8+B8+B12+B15+B18+B22+B26)/7</f>
        <v>8.75</v>
      </c>
    </row>
    <row r="2" spans="3:4" ht="15.75">
      <c r="C2" s="36" t="s">
        <v>45</v>
      </c>
      <c r="D2" s="18" t="s">
        <v>0</v>
      </c>
    </row>
    <row r="4" spans="2:4" ht="15" customHeight="1">
      <c r="B4" s="24" t="s">
        <v>0</v>
      </c>
      <c r="C4" s="15"/>
      <c r="D4" s="9"/>
    </row>
    <row r="5" spans="1:4" ht="15" customHeight="1">
      <c r="A5" s="24" t="s">
        <v>0</v>
      </c>
      <c r="B5" s="24" t="s">
        <v>0</v>
      </c>
      <c r="C5" s="15"/>
      <c r="D5" s="9"/>
    </row>
    <row r="6" spans="1:4" ht="15" customHeight="1">
      <c r="A6" s="19"/>
      <c r="B6" s="19"/>
      <c r="C6" s="15"/>
      <c r="D6" s="9"/>
    </row>
    <row r="7" spans="1:3" ht="15.75" customHeight="1">
      <c r="A7" s="23" t="s">
        <v>16</v>
      </c>
      <c r="B7" s="23" t="s">
        <v>17</v>
      </c>
      <c r="C7" s="26" t="s">
        <v>1</v>
      </c>
    </row>
    <row r="8" spans="1:3" ht="15" customHeight="1">
      <c r="A8" s="82">
        <v>15.25</v>
      </c>
      <c r="B8" s="82">
        <v>9.25</v>
      </c>
      <c r="C8" s="55" t="s">
        <v>76</v>
      </c>
    </row>
    <row r="9" spans="1:3" ht="15" customHeight="1">
      <c r="A9" s="83"/>
      <c r="B9" s="83"/>
      <c r="C9" s="55" t="s">
        <v>124</v>
      </c>
    </row>
    <row r="10" spans="1:3" ht="15" customHeight="1">
      <c r="A10" s="83"/>
      <c r="B10" s="83"/>
      <c r="C10" s="7"/>
    </row>
    <row r="11" spans="1:3" ht="15.75" customHeight="1">
      <c r="A11" s="83"/>
      <c r="B11" s="82" t="s">
        <v>0</v>
      </c>
      <c r="C11" s="26" t="s">
        <v>77</v>
      </c>
    </row>
    <row r="12" spans="1:3" ht="15" customHeight="1">
      <c r="A12" s="83"/>
      <c r="B12" s="82">
        <v>4.25</v>
      </c>
      <c r="C12" s="55" t="s">
        <v>118</v>
      </c>
    </row>
    <row r="13" spans="1:3" ht="15" customHeight="1">
      <c r="A13" s="83"/>
      <c r="B13" s="83"/>
      <c r="C13" s="6"/>
    </row>
    <row r="14" spans="1:3" ht="15.75" customHeight="1">
      <c r="A14" s="83"/>
      <c r="B14" s="82" t="s">
        <v>0</v>
      </c>
      <c r="C14" s="26" t="s">
        <v>180</v>
      </c>
    </row>
    <row r="15" spans="1:3" ht="15" customHeight="1">
      <c r="A15" s="83"/>
      <c r="B15" s="81">
        <v>9</v>
      </c>
      <c r="C15" s="156" t="s">
        <v>217</v>
      </c>
    </row>
    <row r="16" spans="1:3" ht="15" customHeight="1">
      <c r="A16" s="83"/>
      <c r="B16" s="83"/>
      <c r="C16" s="6"/>
    </row>
    <row r="17" spans="1:3" ht="15.75" customHeight="1">
      <c r="A17" s="83"/>
      <c r="B17" s="82" t="s">
        <v>0</v>
      </c>
      <c r="C17" s="26" t="s">
        <v>24</v>
      </c>
    </row>
    <row r="18" spans="1:3" ht="15" customHeight="1">
      <c r="A18" s="83"/>
      <c r="B18" s="82">
        <v>9.5</v>
      </c>
      <c r="C18" s="55" t="s">
        <v>66</v>
      </c>
    </row>
    <row r="19" spans="1:3" ht="15" customHeight="1">
      <c r="A19" s="83"/>
      <c r="B19" s="83"/>
      <c r="C19" s="56" t="s">
        <v>119</v>
      </c>
    </row>
    <row r="20" spans="1:3" ht="15" customHeight="1">
      <c r="A20" s="83"/>
      <c r="B20" s="83"/>
      <c r="C20" s="22"/>
    </row>
    <row r="21" spans="1:3" ht="15.75" customHeight="1">
      <c r="A21" s="83"/>
      <c r="B21" s="82" t="s">
        <v>0</v>
      </c>
      <c r="C21" s="26" t="s">
        <v>2</v>
      </c>
    </row>
    <row r="22" spans="1:3" ht="15" customHeight="1">
      <c r="A22" s="83"/>
      <c r="B22" s="81">
        <v>6</v>
      </c>
      <c r="C22" s="55" t="s">
        <v>121</v>
      </c>
    </row>
    <row r="23" spans="1:3" ht="15" customHeight="1">
      <c r="A23" s="83"/>
      <c r="B23" s="83"/>
      <c r="C23" s="55" t="s">
        <v>4</v>
      </c>
    </row>
    <row r="24" spans="1:2" ht="15" customHeight="1">
      <c r="A24" s="83"/>
      <c r="B24" s="83"/>
    </row>
    <row r="25" spans="1:3" ht="15.75" customHeight="1">
      <c r="A25" s="83"/>
      <c r="B25" s="82" t="s">
        <v>0</v>
      </c>
      <c r="C25" s="26" t="s">
        <v>3</v>
      </c>
    </row>
    <row r="26" spans="1:4" ht="15" customHeight="1">
      <c r="A26" s="83"/>
      <c r="B26" s="81">
        <v>8</v>
      </c>
      <c r="C26" s="55" t="s">
        <v>34</v>
      </c>
      <c r="D26" s="8"/>
    </row>
    <row r="27" spans="1:4" ht="15" customHeight="1">
      <c r="A27" s="8"/>
      <c r="B27" s="8"/>
      <c r="C27" s="55" t="s">
        <v>5</v>
      </c>
      <c r="D27" s="8"/>
    </row>
    <row r="28" spans="1:4" ht="15" customHeight="1">
      <c r="A28" s="8"/>
      <c r="B28" s="8"/>
      <c r="C28" s="11"/>
      <c r="D28" s="8"/>
    </row>
    <row r="29" spans="2:4" ht="15" customHeight="1">
      <c r="B29" s="8"/>
      <c r="C29" s="6"/>
      <c r="D29" s="8"/>
    </row>
    <row r="30" spans="2:4" ht="12.75" customHeight="1">
      <c r="B30" s="8"/>
      <c r="C30" s="11"/>
      <c r="D30" s="8"/>
    </row>
    <row r="31" spans="2:3" ht="12.75" customHeight="1">
      <c r="B31" s="8"/>
      <c r="C31" s="6"/>
    </row>
    <row r="32" spans="2:4" ht="12.75" customHeight="1">
      <c r="B32" s="8"/>
      <c r="C32" s="11"/>
      <c r="D32" s="8"/>
    </row>
    <row r="33" spans="2:3" ht="12.75" customHeight="1">
      <c r="B33" s="8"/>
      <c r="C33" s="6"/>
    </row>
    <row r="34" spans="2:3" ht="12.75" customHeight="1">
      <c r="B34" s="8"/>
      <c r="C34" s="11"/>
    </row>
    <row r="35" spans="2:3" ht="12.75" customHeight="1">
      <c r="B35" s="8"/>
      <c r="C35" s="6"/>
    </row>
    <row r="36" spans="2:3" ht="12.75" customHeight="1">
      <c r="B36" s="8"/>
      <c r="C36" s="11"/>
    </row>
    <row r="37" spans="2:3" ht="12.75" customHeight="1">
      <c r="B37" s="8"/>
      <c r="C37" s="6"/>
    </row>
    <row r="38" spans="2:3" ht="12.75" customHeight="1">
      <c r="B38" s="8"/>
      <c r="C38" s="11"/>
    </row>
    <row r="39" spans="2:3" ht="12.75" customHeight="1">
      <c r="B39" s="8"/>
      <c r="C39" s="6"/>
    </row>
    <row r="40" spans="2:3" ht="12.75" customHeight="1">
      <c r="B40" s="8"/>
      <c r="C40" s="11"/>
    </row>
    <row r="41" spans="2:3" ht="12.75" customHeight="1">
      <c r="B41" s="8"/>
      <c r="C41" s="6"/>
    </row>
    <row r="42" spans="2:3" ht="12.75" customHeight="1">
      <c r="B42" s="8"/>
      <c r="C42" s="11"/>
    </row>
    <row r="43" spans="2:3" ht="12.75" customHeight="1">
      <c r="B43" s="8"/>
      <c r="C43" s="6"/>
    </row>
    <row r="44" spans="2:3" ht="12.75" customHeight="1">
      <c r="B44" s="8"/>
      <c r="C44" s="11"/>
    </row>
    <row r="45" spans="2:3" ht="12.75" customHeight="1">
      <c r="B45" s="8"/>
      <c r="C45" s="6"/>
    </row>
    <row r="46" spans="2:3" ht="12.75" customHeight="1">
      <c r="B46" s="8"/>
      <c r="C46" s="11"/>
    </row>
    <row r="47" spans="2:3" ht="12.75" customHeight="1">
      <c r="B47" s="8"/>
      <c r="C47" s="6"/>
    </row>
    <row r="48" spans="2:3" ht="12.75" customHeight="1">
      <c r="B48" s="8"/>
      <c r="C48" s="11"/>
    </row>
    <row r="49" spans="2:3" ht="12.75" customHeight="1">
      <c r="B49" s="8"/>
      <c r="C49" s="6"/>
    </row>
    <row r="50" spans="2:3" ht="12.75" customHeight="1">
      <c r="B50" s="8"/>
      <c r="C50" s="11"/>
    </row>
    <row r="51" spans="2:3" ht="12.75" customHeight="1">
      <c r="B51" s="8"/>
      <c r="C51" s="6"/>
    </row>
    <row r="52" spans="2:3" ht="12.75" customHeight="1">
      <c r="B52" s="8"/>
      <c r="C52" s="11"/>
    </row>
    <row r="53" spans="2:3" ht="12.75" customHeight="1">
      <c r="B53" s="8"/>
      <c r="C53" s="6"/>
    </row>
    <row r="54" spans="2:3" ht="12.75" customHeight="1">
      <c r="B54" s="8"/>
      <c r="C54" s="11"/>
    </row>
    <row r="55" spans="2:3" ht="12.75" customHeight="1">
      <c r="B55" s="8"/>
      <c r="C55" s="6"/>
    </row>
    <row r="56" spans="2:3" ht="12.75" customHeight="1">
      <c r="B56" s="8"/>
      <c r="C56" s="11"/>
    </row>
    <row r="57" spans="2:3" ht="12.75" customHeight="1">
      <c r="B57" s="8"/>
      <c r="C57" s="6"/>
    </row>
    <row r="58" spans="2:3" ht="12.75" customHeight="1">
      <c r="B58" s="8"/>
      <c r="C58" s="11"/>
    </row>
    <row r="59" spans="2:3" ht="12.75" customHeight="1">
      <c r="B59" s="8"/>
      <c r="C59" s="6"/>
    </row>
    <row r="60" spans="2:3" ht="12.75" customHeight="1">
      <c r="B60" s="8"/>
      <c r="C60" s="11"/>
    </row>
    <row r="61" spans="2:3" ht="12.75" customHeight="1">
      <c r="B61" s="8"/>
      <c r="C61" s="6"/>
    </row>
    <row r="62" ht="12.75" customHeight="1">
      <c r="B62" s="13"/>
    </row>
    <row r="63" ht="12.75" customHeight="1">
      <c r="B63" s="13"/>
    </row>
    <row r="64" ht="12.75" customHeight="1">
      <c r="B64" s="13"/>
    </row>
    <row r="65" ht="12.75" customHeight="1"/>
    <row r="66" ht="12.75" customHeight="1"/>
    <row r="67" ht="12.75" customHeight="1"/>
  </sheetData>
  <sheetProtection/>
  <hyperlinks>
    <hyperlink ref="D1" r:id="rId1" display="Calcul du PmO"/>
  </hyperlinks>
  <printOptions horizontalCentered="1" verticalCentered="1"/>
  <pageMargins left="0.25" right="0.25" top="0.12" bottom="0.2" header="0" footer="0"/>
  <pageSetup orientation="portrait"/>
  <drawing r:id="rId2"/>
</worksheet>
</file>

<file path=xl/worksheets/sheet4.xml><?xml version="1.0" encoding="utf-8"?>
<worksheet xmlns="http://schemas.openxmlformats.org/spreadsheetml/2006/main" xmlns:r="http://schemas.openxmlformats.org/officeDocument/2006/relationships">
  <dimension ref="A1:J43"/>
  <sheetViews>
    <sheetView showGridLines="0" showZeros="0" zoomScalePageLayoutView="0" workbookViewId="0" topLeftCell="A1">
      <selection activeCell="C1" sqref="C1"/>
    </sheetView>
  </sheetViews>
  <sheetFormatPr defaultColWidth="11.00390625" defaultRowHeight="12.75"/>
  <cols>
    <col min="1" max="1" width="10.875" style="0" customWidth="1"/>
    <col min="2" max="2" width="7.625" style="14" customWidth="1"/>
    <col min="3" max="3" width="56.875" style="0" bestFit="1" customWidth="1"/>
    <col min="4" max="4" width="30.125" style="0" customWidth="1"/>
    <col min="6" max="8" width="56.50390625" style="0" customWidth="1"/>
    <col min="9" max="10" width="10.375" style="0" customWidth="1"/>
    <col min="11" max="11" width="21.50390625" style="0" customWidth="1"/>
    <col min="12" max="12" width="5.875" style="0" customWidth="1"/>
  </cols>
  <sheetData>
    <row r="1" spans="3:5" ht="43.5">
      <c r="C1" s="34" t="s">
        <v>80</v>
      </c>
      <c r="D1" s="114" t="s">
        <v>186</v>
      </c>
      <c r="E1" s="94">
        <f>(+A4+A34+A38+A42+B4+B24+B34+B38+B42)/9</f>
        <v>8.11111111111111</v>
      </c>
    </row>
    <row r="2" spans="2:4" ht="12.75" customHeight="1">
      <c r="B2" s="13"/>
      <c r="C2" s="15"/>
      <c r="D2" s="9"/>
    </row>
    <row r="3" spans="1:5" ht="15.75" customHeight="1">
      <c r="A3" s="51" t="s">
        <v>44</v>
      </c>
      <c r="B3" s="51" t="s">
        <v>43</v>
      </c>
      <c r="C3" s="26" t="s">
        <v>68</v>
      </c>
      <c r="D3" s="114" t="s">
        <v>187</v>
      </c>
      <c r="E3" s="94">
        <f>(+A4+B4+B24+B28)/4</f>
        <v>11</v>
      </c>
    </row>
    <row r="4" spans="1:4" ht="13.5" customHeight="1">
      <c r="A4" s="84">
        <v>5</v>
      </c>
      <c r="B4" s="85">
        <v>12</v>
      </c>
      <c r="C4" s="55" t="s">
        <v>71</v>
      </c>
      <c r="D4" s="6"/>
    </row>
    <row r="5" spans="1:10" ht="13.5" customHeight="1">
      <c r="A5" s="86"/>
      <c r="B5" s="84"/>
      <c r="C5" s="55" t="s">
        <v>113</v>
      </c>
      <c r="D5" s="6" t="s">
        <v>0</v>
      </c>
      <c r="F5" s="49"/>
      <c r="G5" s="49"/>
      <c r="H5" s="49"/>
      <c r="I5" s="49"/>
      <c r="J5" s="49"/>
    </row>
    <row r="6" spans="1:10" ht="12.75" customHeight="1">
      <c r="A6" s="86"/>
      <c r="B6" s="84"/>
      <c r="C6" s="55"/>
      <c r="D6" s="6"/>
      <c r="F6" s="49"/>
      <c r="G6" s="49"/>
      <c r="H6" s="49"/>
      <c r="I6" s="49"/>
      <c r="J6" s="49"/>
    </row>
    <row r="7" spans="1:10" ht="13.5" customHeight="1">
      <c r="A7" s="86"/>
      <c r="B7" s="84"/>
      <c r="C7" s="75" t="s">
        <v>35</v>
      </c>
      <c r="D7" s="6"/>
      <c r="F7" s="49"/>
      <c r="G7" s="49"/>
      <c r="H7" s="49"/>
      <c r="I7" s="49"/>
      <c r="J7" s="49"/>
    </row>
    <row r="8" spans="1:10" ht="9.75" customHeight="1">
      <c r="A8" s="86"/>
      <c r="B8" s="84"/>
      <c r="C8" s="57"/>
      <c r="D8" s="6"/>
      <c r="F8" s="49"/>
      <c r="G8" s="49"/>
      <c r="H8" s="49"/>
      <c r="I8" s="49"/>
      <c r="J8" s="49"/>
    </row>
    <row r="9" spans="1:10" ht="12.75" customHeight="1">
      <c r="A9" s="86"/>
      <c r="B9" s="84"/>
      <c r="C9" s="154" t="s">
        <v>152</v>
      </c>
      <c r="D9" s="6"/>
      <c r="F9" s="49"/>
      <c r="G9" s="49"/>
      <c r="H9" s="49"/>
      <c r="I9" s="49"/>
      <c r="J9" s="49"/>
    </row>
    <row r="10" spans="1:10" ht="12.75" customHeight="1">
      <c r="A10" s="86"/>
      <c r="B10" s="84"/>
      <c r="C10" s="154"/>
      <c r="D10" s="6"/>
      <c r="F10" s="49"/>
      <c r="G10" s="49"/>
      <c r="H10" s="49"/>
      <c r="I10" s="49"/>
      <c r="J10" s="49"/>
    </row>
    <row r="11" spans="1:10" ht="12.75" customHeight="1">
      <c r="A11" s="86"/>
      <c r="B11" s="84"/>
      <c r="C11" s="154"/>
      <c r="D11" s="6"/>
      <c r="F11" s="49"/>
      <c r="G11" s="49"/>
      <c r="H11" s="49"/>
      <c r="I11" s="49"/>
      <c r="J11" s="49"/>
    </row>
    <row r="12" spans="1:10" ht="12.75" customHeight="1">
      <c r="A12" s="86"/>
      <c r="B12" s="84"/>
      <c r="C12" s="154"/>
      <c r="D12" s="6"/>
      <c r="F12" s="49"/>
      <c r="G12" s="49"/>
      <c r="H12" s="49"/>
      <c r="I12" s="49"/>
      <c r="J12" s="49"/>
    </row>
    <row r="13" spans="1:10" ht="12.75" customHeight="1">
      <c r="A13" s="86"/>
      <c r="B13" s="84"/>
      <c r="C13" s="154"/>
      <c r="D13" s="6"/>
      <c r="F13" s="49"/>
      <c r="G13" s="49"/>
      <c r="H13" s="49"/>
      <c r="I13" s="49"/>
      <c r="J13" s="49"/>
    </row>
    <row r="14" spans="1:10" ht="12.75" customHeight="1">
      <c r="A14" s="86"/>
      <c r="B14" s="84"/>
      <c r="C14" s="154"/>
      <c r="D14" s="6"/>
      <c r="F14" s="49"/>
      <c r="G14" s="49"/>
      <c r="H14" s="49"/>
      <c r="I14" s="49"/>
      <c r="J14" s="49"/>
    </row>
    <row r="15" spans="1:10" ht="12.75" customHeight="1">
      <c r="A15" s="86"/>
      <c r="B15" s="84"/>
      <c r="C15" s="154"/>
      <c r="D15" s="6"/>
      <c r="F15" s="49"/>
      <c r="G15" s="49"/>
      <c r="H15" s="49"/>
      <c r="I15" s="49"/>
      <c r="J15" s="49"/>
    </row>
    <row r="16" spans="1:10" ht="12.75" customHeight="1">
      <c r="A16" s="86"/>
      <c r="B16" s="84"/>
      <c r="C16" s="154"/>
      <c r="D16" s="6"/>
      <c r="F16" s="49"/>
      <c r="G16" s="49"/>
      <c r="H16" s="49"/>
      <c r="I16" s="49"/>
      <c r="J16" s="49"/>
    </row>
    <row r="17" spans="1:10" ht="12.75" customHeight="1">
      <c r="A17" s="86"/>
      <c r="B17" s="84"/>
      <c r="C17" s="154"/>
      <c r="D17" s="6"/>
      <c r="F17" s="49"/>
      <c r="G17" s="49"/>
      <c r="H17" s="49"/>
      <c r="I17" s="49"/>
      <c r="J17" s="49"/>
    </row>
    <row r="18" spans="1:10" ht="12.75" customHeight="1">
      <c r="A18" s="86"/>
      <c r="B18" s="84"/>
      <c r="C18" s="154"/>
      <c r="D18" s="6"/>
      <c r="F18" s="49"/>
      <c r="G18" s="49"/>
      <c r="H18" s="49"/>
      <c r="I18" s="49"/>
      <c r="J18" s="49"/>
    </row>
    <row r="19" spans="1:10" ht="12.75" customHeight="1">
      <c r="A19" s="86"/>
      <c r="B19" s="84"/>
      <c r="C19" s="154"/>
      <c r="D19" s="6"/>
      <c r="F19" s="49"/>
      <c r="G19" s="49"/>
      <c r="H19" s="49"/>
      <c r="I19" s="49"/>
      <c r="J19" s="49"/>
    </row>
    <row r="20" spans="1:10" ht="12.75" customHeight="1">
      <c r="A20" s="86"/>
      <c r="B20" s="84"/>
      <c r="C20" s="154"/>
      <c r="D20" s="6"/>
      <c r="F20" s="49"/>
      <c r="G20" s="49"/>
      <c r="H20" s="49"/>
      <c r="I20" s="49"/>
      <c r="J20" s="49"/>
    </row>
    <row r="21" spans="1:10" ht="12.75" customHeight="1">
      <c r="A21" s="86"/>
      <c r="B21" s="84"/>
      <c r="C21" s="154"/>
      <c r="D21" s="6"/>
      <c r="F21" s="49"/>
      <c r="G21" s="49"/>
      <c r="H21" s="49"/>
      <c r="I21" s="49"/>
      <c r="J21" s="49"/>
    </row>
    <row r="22" spans="1:10" ht="9.75" customHeight="1">
      <c r="A22" s="86"/>
      <c r="B22" s="84"/>
      <c r="C22" s="50"/>
      <c r="D22" s="6"/>
      <c r="F22" s="49"/>
      <c r="G22" s="49"/>
      <c r="H22" s="49"/>
      <c r="I22" s="49"/>
      <c r="J22" s="49"/>
    </row>
    <row r="23" spans="1:3" ht="15.75" customHeight="1">
      <c r="A23" s="86"/>
      <c r="B23" s="85" t="s">
        <v>0</v>
      </c>
      <c r="C23" s="26" t="s">
        <v>70</v>
      </c>
    </row>
    <row r="24" spans="1:3" ht="13.5" customHeight="1">
      <c r="A24" s="86"/>
      <c r="B24" s="85">
        <v>14</v>
      </c>
      <c r="C24" s="55" t="s">
        <v>72</v>
      </c>
    </row>
    <row r="25" spans="1:3" ht="13.5" customHeight="1">
      <c r="A25" s="86"/>
      <c r="B25" s="85"/>
      <c r="C25" s="55" t="s">
        <v>114</v>
      </c>
    </row>
    <row r="26" spans="1:3" ht="9.75" customHeight="1">
      <c r="A26" s="86"/>
      <c r="B26" s="84"/>
      <c r="C26" s="7"/>
    </row>
    <row r="27" spans="1:3" ht="15.75" customHeight="1">
      <c r="A27" s="86"/>
      <c r="B27" s="85" t="s">
        <v>0</v>
      </c>
      <c r="C27" s="26" t="s">
        <v>69</v>
      </c>
    </row>
    <row r="28" spans="1:3" ht="13.5" customHeight="1">
      <c r="A28" s="86"/>
      <c r="B28" s="85">
        <v>13</v>
      </c>
      <c r="C28" s="55" t="s">
        <v>73</v>
      </c>
    </row>
    <row r="29" spans="1:3" ht="13.5" customHeight="1">
      <c r="A29" s="86"/>
      <c r="B29" s="84"/>
      <c r="C29" s="55" t="s">
        <v>115</v>
      </c>
    </row>
    <row r="30" spans="1:3" ht="12.75" customHeight="1">
      <c r="A30" s="86"/>
      <c r="B30" s="84"/>
      <c r="C30" s="7"/>
    </row>
    <row r="31" spans="1:5" ht="34.5" customHeight="1">
      <c r="A31" s="86"/>
      <c r="B31" s="84"/>
      <c r="C31" s="34" t="s">
        <v>20</v>
      </c>
      <c r="D31" s="114" t="s">
        <v>188</v>
      </c>
      <c r="E31" s="94">
        <f>(+A34+B34+A38+B38+A42+B42)/6</f>
        <v>7</v>
      </c>
    </row>
    <row r="32" spans="1:4" ht="9.75" customHeight="1">
      <c r="A32" s="19"/>
      <c r="B32" s="52"/>
      <c r="C32" s="15"/>
      <c r="D32" s="9"/>
    </row>
    <row r="33" spans="1:4" ht="15.75" customHeight="1">
      <c r="A33" s="51" t="s">
        <v>44</v>
      </c>
      <c r="B33" s="51" t="s">
        <v>43</v>
      </c>
      <c r="C33" s="26" t="s">
        <v>19</v>
      </c>
      <c r="D33" s="11"/>
    </row>
    <row r="34" spans="1:4" ht="13.5" customHeight="1">
      <c r="A34" s="84">
        <v>4</v>
      </c>
      <c r="B34" s="85">
        <v>7</v>
      </c>
      <c r="C34" s="58" t="s">
        <v>116</v>
      </c>
      <c r="D34" s="11"/>
    </row>
    <row r="35" spans="1:4" ht="0.75" customHeight="1">
      <c r="A35" s="84"/>
      <c r="B35" s="85"/>
      <c r="D35" s="11"/>
    </row>
    <row r="36" spans="1:4" ht="9.75" customHeight="1">
      <c r="A36" s="84"/>
      <c r="B36" s="85"/>
      <c r="C36" s="6"/>
      <c r="D36" s="11"/>
    </row>
    <row r="37" spans="1:4" ht="15.75" customHeight="1">
      <c r="A37" s="85" t="s">
        <v>0</v>
      </c>
      <c r="B37" s="85" t="s">
        <v>0</v>
      </c>
      <c r="C37" s="26" t="s">
        <v>181</v>
      </c>
      <c r="D37" s="11"/>
    </row>
    <row r="38" spans="1:4" ht="13.5" customHeight="1">
      <c r="A38" s="85">
        <v>5</v>
      </c>
      <c r="B38" s="85">
        <v>9</v>
      </c>
      <c r="C38" s="55" t="s">
        <v>67</v>
      </c>
      <c r="D38" s="11"/>
    </row>
    <row r="39" spans="1:4" ht="13.5" customHeight="1">
      <c r="A39" s="81"/>
      <c r="B39" s="85"/>
      <c r="C39" s="55" t="s">
        <v>117</v>
      </c>
      <c r="D39" s="11"/>
    </row>
    <row r="40" spans="1:4" ht="9.75" customHeight="1">
      <c r="A40" s="81" t="s">
        <v>0</v>
      </c>
      <c r="B40" s="85"/>
      <c r="C40" s="11"/>
      <c r="D40" s="11"/>
    </row>
    <row r="41" spans="1:4" ht="15.75" customHeight="1">
      <c r="A41" s="81" t="s">
        <v>0</v>
      </c>
      <c r="B41" s="85" t="s">
        <v>0</v>
      </c>
      <c r="C41" s="26" t="s">
        <v>6</v>
      </c>
      <c r="D41" s="11"/>
    </row>
    <row r="42" spans="1:4" ht="13.5" customHeight="1">
      <c r="A42" s="84">
        <v>6</v>
      </c>
      <c r="B42" s="85">
        <v>11</v>
      </c>
      <c r="C42" s="59" t="s">
        <v>151</v>
      </c>
      <c r="D42" s="11"/>
    </row>
    <row r="43" spans="1:4" ht="13.5" customHeight="1">
      <c r="A43" s="86"/>
      <c r="B43" s="84"/>
      <c r="C43" s="59" t="s">
        <v>74</v>
      </c>
      <c r="D43" t="s">
        <v>0</v>
      </c>
    </row>
    <row r="44" ht="12.75" customHeight="1"/>
    <row r="46" ht="12.75"/>
    <row r="47" ht="12.75"/>
    <row r="48" ht="12.75"/>
  </sheetData>
  <sheetProtection/>
  <mergeCells count="1">
    <mergeCell ref="C9:C21"/>
  </mergeCells>
  <hyperlinks>
    <hyperlink ref="D1" r:id="rId1" display="Calcul du PmO Salades"/>
    <hyperlink ref="D3" r:id="rId2" display="Calcul du PmO Potages"/>
    <hyperlink ref="D31" r:id="rId3" display="Calcul du PmO (Salades et Potages)"/>
  </hyperlinks>
  <printOptions horizontalCentered="1" verticalCentered="1"/>
  <pageMargins left="0.1968503937007874" right="0.2362204724409449" top="0.11811023622047245" bottom="0.1968503937007874" header="0" footer="0"/>
  <pageSetup orientation="portrait"/>
  <drawing r:id="rId4"/>
</worksheet>
</file>

<file path=xl/worksheets/sheet5.xml><?xml version="1.0" encoding="utf-8"?>
<worksheet xmlns="http://schemas.openxmlformats.org/spreadsheetml/2006/main" xmlns:r="http://schemas.openxmlformats.org/officeDocument/2006/relationships">
  <dimension ref="B1:F52"/>
  <sheetViews>
    <sheetView showGridLines="0" showZeros="0" zoomScalePageLayoutView="0" workbookViewId="0" topLeftCell="A1">
      <selection activeCell="C36" sqref="C36"/>
    </sheetView>
  </sheetViews>
  <sheetFormatPr defaultColWidth="11.00390625" defaultRowHeight="12.75"/>
  <cols>
    <col min="1" max="1" width="10.875" style="0" customWidth="1"/>
    <col min="2" max="2" width="7.625" style="14" customWidth="1"/>
    <col min="3" max="3" width="61.00390625" style="0" bestFit="1" customWidth="1"/>
    <col min="4" max="4" width="14.50390625" style="0" bestFit="1" customWidth="1"/>
    <col min="6" max="8" width="56.50390625" style="0" customWidth="1"/>
    <col min="9" max="10" width="10.375" style="0" customWidth="1"/>
    <col min="11" max="11" width="21.50390625" style="0" customWidth="1"/>
    <col min="12" max="12" width="5.875" style="0" customWidth="1"/>
  </cols>
  <sheetData>
    <row r="1" spans="3:5" ht="42">
      <c r="C1" s="35" t="s">
        <v>23</v>
      </c>
      <c r="D1" s="114" t="s">
        <v>185</v>
      </c>
      <c r="E1" s="94">
        <f>(+B6+B12+B16+B20+B24+B27+B31)/7</f>
        <v>11.571428571428571</v>
      </c>
    </row>
    <row r="2" ht="15.75">
      <c r="C2" s="36" t="s">
        <v>46</v>
      </c>
    </row>
    <row r="3" ht="15.75">
      <c r="C3" s="36"/>
    </row>
    <row r="5" spans="2:3" ht="18.75">
      <c r="B5" s="81" t="s">
        <v>0</v>
      </c>
      <c r="C5" s="26" t="s">
        <v>144</v>
      </c>
    </row>
    <row r="6" spans="2:4" ht="12.75" customHeight="1">
      <c r="B6" s="81">
        <v>12</v>
      </c>
      <c r="C6" s="55" t="s">
        <v>145</v>
      </c>
      <c r="D6" s="9"/>
    </row>
    <row r="7" spans="2:3" ht="15.75" customHeight="1">
      <c r="B7" s="80"/>
      <c r="C7" s="55" t="s">
        <v>25</v>
      </c>
    </row>
    <row r="8" spans="2:3" ht="12.75" customHeight="1">
      <c r="B8" s="80"/>
      <c r="C8" s="55"/>
    </row>
    <row r="9" spans="2:3" ht="13.5" customHeight="1">
      <c r="B9" s="80">
        <v>9</v>
      </c>
      <c r="C9" s="68" t="s">
        <v>120</v>
      </c>
    </row>
    <row r="10" spans="2:3" ht="12.75" customHeight="1">
      <c r="B10" s="80"/>
      <c r="C10" s="68"/>
    </row>
    <row r="11" spans="2:3" ht="15.75" customHeight="1">
      <c r="B11" s="81" t="s">
        <v>0</v>
      </c>
      <c r="C11" s="26" t="s">
        <v>8</v>
      </c>
    </row>
    <row r="12" spans="2:3" ht="13.5" customHeight="1">
      <c r="B12" s="81">
        <v>11</v>
      </c>
      <c r="C12" s="55" t="s">
        <v>153</v>
      </c>
    </row>
    <row r="13" spans="2:3" ht="13.5" customHeight="1">
      <c r="B13" s="80"/>
      <c r="C13" s="55" t="s">
        <v>109</v>
      </c>
    </row>
    <row r="14" spans="2:6" ht="12.75" customHeight="1">
      <c r="B14" s="80"/>
      <c r="C14" s="28"/>
      <c r="E14" t="s">
        <v>0</v>
      </c>
      <c r="F14" t="s">
        <v>0</v>
      </c>
    </row>
    <row r="15" spans="2:3" ht="15.75" customHeight="1">
      <c r="B15" s="81" t="s">
        <v>0</v>
      </c>
      <c r="C15" s="26" t="s">
        <v>27</v>
      </c>
    </row>
    <row r="16" spans="2:4" ht="13.5" customHeight="1">
      <c r="B16" s="81">
        <v>13</v>
      </c>
      <c r="C16" s="55" t="s">
        <v>143</v>
      </c>
      <c r="D16" s="60"/>
    </row>
    <row r="17" spans="2:4" ht="13.5" customHeight="1">
      <c r="B17" s="80"/>
      <c r="C17" s="55" t="s">
        <v>142</v>
      </c>
      <c r="D17" s="60"/>
    </row>
    <row r="18" ht="12.75" customHeight="1">
      <c r="B18" s="80"/>
    </row>
    <row r="19" spans="2:3" ht="15.75" customHeight="1">
      <c r="B19" s="81" t="s">
        <v>0</v>
      </c>
      <c r="C19" s="26" t="s">
        <v>7</v>
      </c>
    </row>
    <row r="20" spans="2:3" ht="13.5" customHeight="1">
      <c r="B20" s="81">
        <v>11</v>
      </c>
      <c r="C20" s="55" t="s">
        <v>146</v>
      </c>
    </row>
    <row r="21" spans="2:3" ht="13.5" customHeight="1">
      <c r="B21" s="81"/>
      <c r="C21" s="55" t="s">
        <v>108</v>
      </c>
    </row>
    <row r="22" spans="2:3" ht="12.75" customHeight="1">
      <c r="B22" s="80"/>
      <c r="C22" s="55"/>
    </row>
    <row r="23" spans="2:3" ht="15.75" customHeight="1">
      <c r="B23" s="81" t="s">
        <v>0</v>
      </c>
      <c r="C23" s="26" t="s">
        <v>28</v>
      </c>
    </row>
    <row r="24" spans="2:3" ht="13.5" customHeight="1">
      <c r="B24" s="81">
        <v>11</v>
      </c>
      <c r="C24" s="55" t="s">
        <v>110</v>
      </c>
    </row>
    <row r="25" spans="2:3" ht="12.75" customHeight="1">
      <c r="B25" s="80"/>
      <c r="C25" s="29"/>
    </row>
    <row r="26" spans="2:3" ht="15.75" customHeight="1">
      <c r="B26" s="81" t="s">
        <v>0</v>
      </c>
      <c r="C26" s="26" t="s">
        <v>9</v>
      </c>
    </row>
    <row r="27" spans="2:3" ht="13.5" customHeight="1">
      <c r="B27" s="81">
        <v>12</v>
      </c>
      <c r="C27" s="55" t="s">
        <v>36</v>
      </c>
    </row>
    <row r="28" spans="2:3" ht="13.5" customHeight="1">
      <c r="B28" s="80"/>
      <c r="C28" s="55" t="s">
        <v>26</v>
      </c>
    </row>
    <row r="29" spans="2:3" ht="12.75" customHeight="1">
      <c r="B29" s="80"/>
      <c r="C29" s="29"/>
    </row>
    <row r="30" spans="2:3" ht="15.75" customHeight="1">
      <c r="B30" s="81" t="s">
        <v>0</v>
      </c>
      <c r="C30" s="26" t="s">
        <v>10</v>
      </c>
    </row>
    <row r="31" spans="2:3" ht="13.5" customHeight="1">
      <c r="B31" s="80">
        <v>11</v>
      </c>
      <c r="C31" s="55" t="s">
        <v>111</v>
      </c>
    </row>
    <row r="32" spans="2:3" ht="12.75" customHeight="1">
      <c r="B32" s="87"/>
      <c r="C32" s="29"/>
    </row>
    <row r="33" spans="2:3" ht="12.75" customHeight="1">
      <c r="B33" s="80"/>
      <c r="C33" s="29"/>
    </row>
    <row r="34" spans="2:3" ht="12.75" customHeight="1">
      <c r="B34" s="8"/>
      <c r="C34" s="29" t="s">
        <v>0</v>
      </c>
    </row>
    <row r="35" spans="2:3" ht="12.75" customHeight="1">
      <c r="B35" s="8"/>
      <c r="C35" s="29"/>
    </row>
    <row r="36" spans="2:3" ht="13.5" customHeight="1">
      <c r="B36" s="8"/>
      <c r="C36" s="67" t="s">
        <v>78</v>
      </c>
    </row>
    <row r="37" ht="13.5" customHeight="1">
      <c r="C37" s="67" t="s">
        <v>112</v>
      </c>
    </row>
    <row r="38" spans="2:3" ht="12.75" customHeight="1">
      <c r="B38" s="8"/>
      <c r="C38" s="11"/>
    </row>
    <row r="39" ht="12.75" customHeight="1">
      <c r="B39" s="8"/>
    </row>
    <row r="40" ht="12.75" customHeight="1">
      <c r="B40" s="8"/>
    </row>
    <row r="41" ht="12.75" customHeight="1">
      <c r="B41" s="8"/>
    </row>
    <row r="42" spans="2:3" ht="12.75" customHeight="1">
      <c r="B42" s="8"/>
      <c r="C42" s="11"/>
    </row>
    <row r="43" ht="12.75" customHeight="1">
      <c r="B43" s="8"/>
    </row>
    <row r="44" ht="12.75" customHeight="1">
      <c r="B44" s="8"/>
    </row>
    <row r="45" spans="2:3" ht="12.75" customHeight="1">
      <c r="B45" s="8"/>
      <c r="C45" s="11"/>
    </row>
    <row r="46" spans="2:3" ht="12.75" customHeight="1">
      <c r="B46" s="8"/>
      <c r="C46" s="11"/>
    </row>
    <row r="47" spans="2:3" ht="12.75" customHeight="1">
      <c r="B47" s="8"/>
      <c r="C47" s="11"/>
    </row>
    <row r="48" spans="2:3" ht="12.75" customHeight="1">
      <c r="B48" s="8"/>
      <c r="C48" s="11"/>
    </row>
    <row r="49" ht="12.75" customHeight="1">
      <c r="B49" s="8"/>
    </row>
    <row r="50" ht="12.75" customHeight="1">
      <c r="B50" s="8"/>
    </row>
    <row r="51" ht="12.75" customHeight="1">
      <c r="B51" s="8"/>
    </row>
    <row r="52" ht="12.75" customHeight="1">
      <c r="B52" s="8"/>
    </row>
    <row r="53" ht="12.75" customHeight="1"/>
    <row r="54" ht="12.75" customHeight="1"/>
    <row r="55" ht="12.75" customHeight="1"/>
  </sheetData>
  <sheetProtection/>
  <hyperlinks>
    <hyperlink ref="D1" r:id="rId1" display="Calcul du PmO"/>
  </hyperlinks>
  <printOptions horizontalCentered="1" verticalCentered="1"/>
  <pageMargins left="0.1968503937007874" right="0.1968503937007874" top="0.11811023622047245" bottom="0.1968503937007874" header="0" footer="0"/>
  <pageSetup orientation="portrait"/>
  <drawing r:id="rId2"/>
</worksheet>
</file>

<file path=xl/worksheets/sheet6.xml><?xml version="1.0" encoding="utf-8"?>
<worksheet xmlns="http://schemas.openxmlformats.org/spreadsheetml/2006/main" xmlns:r="http://schemas.openxmlformats.org/officeDocument/2006/relationships">
  <dimension ref="B1:G62"/>
  <sheetViews>
    <sheetView showZeros="0" zoomScalePageLayoutView="0" workbookViewId="0" topLeftCell="A3">
      <selection activeCell="D29" sqref="D29"/>
    </sheetView>
  </sheetViews>
  <sheetFormatPr defaultColWidth="11.00390625" defaultRowHeight="12.75"/>
  <cols>
    <col min="1" max="1" width="4.125" style="0" customWidth="1"/>
    <col min="2" max="2" width="7.125" style="0" customWidth="1"/>
    <col min="3" max="3" width="7.125" style="14" customWidth="1"/>
    <col min="4" max="4" width="57.00390625" style="0" bestFit="1" customWidth="1"/>
    <col min="5" max="5" width="12.625" style="0" customWidth="1"/>
    <col min="7" max="9" width="56.50390625" style="0" customWidth="1"/>
    <col min="10" max="11" width="10.375" style="0" customWidth="1"/>
    <col min="12" max="12" width="21.50390625" style="0" customWidth="1"/>
    <col min="13" max="13" width="5.875" style="0" customWidth="1"/>
  </cols>
  <sheetData>
    <row r="1" spans="4:6" ht="39.75" customHeight="1">
      <c r="D1" s="33" t="s">
        <v>21</v>
      </c>
      <c r="E1" s="114" t="s">
        <v>185</v>
      </c>
      <c r="F1" s="94">
        <f>(+C16+C21+C34+C39+C44+C48)/6</f>
        <v>14.5</v>
      </c>
    </row>
    <row r="2" ht="15.75">
      <c r="D2" s="36" t="s">
        <v>48</v>
      </c>
    </row>
    <row r="4" ht="12.75">
      <c r="D4" s="69"/>
    </row>
    <row r="5" ht="13.5">
      <c r="D5" s="70" t="s">
        <v>91</v>
      </c>
    </row>
    <row r="6" ht="13.5">
      <c r="D6" s="70" t="s">
        <v>147</v>
      </c>
    </row>
    <row r="7" ht="13.5">
      <c r="D7" s="71" t="s">
        <v>125</v>
      </c>
    </row>
    <row r="8" ht="13.5">
      <c r="D8" s="72" t="s">
        <v>90</v>
      </c>
    </row>
    <row r="9" ht="12.75">
      <c r="D9" s="73"/>
    </row>
    <row r="10" ht="12.75">
      <c r="D10" s="74" t="s">
        <v>101</v>
      </c>
    </row>
    <row r="11" ht="12.75">
      <c r="D11" s="74" t="s">
        <v>102</v>
      </c>
    </row>
    <row r="12" ht="12.75">
      <c r="D12" s="74" t="s">
        <v>126</v>
      </c>
    </row>
    <row r="13" ht="12.75">
      <c r="D13" s="74" t="s">
        <v>127</v>
      </c>
    </row>
    <row r="14" ht="12.75">
      <c r="D14" s="62"/>
    </row>
    <row r="15" spans="3:4" ht="18.75">
      <c r="C15" s="87"/>
      <c r="D15" s="26" t="s">
        <v>135</v>
      </c>
    </row>
    <row r="16" spans="3:4" ht="13.5">
      <c r="C16" s="81">
        <v>15</v>
      </c>
      <c r="D16" s="61" t="s">
        <v>41</v>
      </c>
    </row>
    <row r="17" spans="3:4" ht="13.5">
      <c r="C17" s="80"/>
      <c r="D17" s="61" t="s">
        <v>137</v>
      </c>
    </row>
    <row r="18" spans="3:4" ht="13.5">
      <c r="C18" s="80"/>
      <c r="D18" s="61" t="s">
        <v>136</v>
      </c>
    </row>
    <row r="19" ht="12.75">
      <c r="C19" s="87"/>
    </row>
    <row r="20" spans="3:4" ht="15" customHeight="1">
      <c r="C20" s="81" t="s">
        <v>0</v>
      </c>
      <c r="D20" s="26" t="s">
        <v>103</v>
      </c>
    </row>
    <row r="21" spans="3:4" ht="12.75" customHeight="1">
      <c r="C21" s="81">
        <v>12</v>
      </c>
      <c r="D21" s="61" t="s">
        <v>41</v>
      </c>
    </row>
    <row r="22" spans="3:4" ht="12.75" customHeight="1">
      <c r="C22" s="80"/>
      <c r="D22" s="61" t="s">
        <v>92</v>
      </c>
    </row>
    <row r="23" spans="3:4" ht="12.75" customHeight="1">
      <c r="C23" s="80"/>
      <c r="D23" s="61"/>
    </row>
    <row r="24" spans="3:4" ht="12.75" customHeight="1">
      <c r="C24" s="80"/>
      <c r="D24" s="61" t="s">
        <v>96</v>
      </c>
    </row>
    <row r="25" spans="3:4" ht="12.75" customHeight="1">
      <c r="C25" s="80"/>
      <c r="D25" s="61" t="s">
        <v>93</v>
      </c>
    </row>
    <row r="26" spans="3:4" ht="12.75" customHeight="1">
      <c r="C26" s="80"/>
      <c r="D26" s="61" t="s">
        <v>94</v>
      </c>
    </row>
    <row r="27" spans="3:4" ht="12.75" customHeight="1">
      <c r="C27" s="80"/>
      <c r="D27" s="61" t="s">
        <v>95</v>
      </c>
    </row>
    <row r="28" spans="3:4" ht="12.75" customHeight="1">
      <c r="C28" s="80"/>
      <c r="D28" s="61" t="s">
        <v>97</v>
      </c>
    </row>
    <row r="29" spans="3:4" ht="12.75" customHeight="1">
      <c r="C29" s="80"/>
      <c r="D29" s="61" t="s">
        <v>100</v>
      </c>
    </row>
    <row r="30" spans="3:7" ht="12.75" customHeight="1">
      <c r="C30" s="80"/>
      <c r="D30" s="61" t="s">
        <v>98</v>
      </c>
      <c r="G30" s="54"/>
    </row>
    <row r="31" spans="3:4" ht="12.75" customHeight="1">
      <c r="C31" s="80"/>
      <c r="D31" s="61" t="s">
        <v>99</v>
      </c>
    </row>
    <row r="32" spans="3:7" ht="12.75" customHeight="1">
      <c r="C32" s="80"/>
      <c r="G32" s="53"/>
    </row>
    <row r="33" spans="3:4" ht="15" customHeight="1">
      <c r="C33" s="81" t="s">
        <v>0</v>
      </c>
      <c r="D33" s="26" t="s">
        <v>11</v>
      </c>
    </row>
    <row r="34" spans="3:4" ht="12.75" customHeight="1">
      <c r="C34" s="81">
        <v>16</v>
      </c>
      <c r="D34" s="61" t="s">
        <v>42</v>
      </c>
    </row>
    <row r="35" spans="3:4" ht="12.75" customHeight="1">
      <c r="C35" s="88"/>
      <c r="D35" s="61" t="s">
        <v>79</v>
      </c>
    </row>
    <row r="36" spans="3:4" ht="12.75" customHeight="1">
      <c r="C36" s="88"/>
      <c r="D36" s="61" t="s">
        <v>86</v>
      </c>
    </row>
    <row r="37" spans="3:4" ht="12.75" customHeight="1">
      <c r="C37" s="80"/>
      <c r="D37" s="27" t="s">
        <v>0</v>
      </c>
    </row>
    <row r="38" spans="3:4" ht="15" customHeight="1">
      <c r="C38" s="81" t="s">
        <v>0</v>
      </c>
      <c r="D38" s="26" t="s">
        <v>193</v>
      </c>
    </row>
    <row r="39" spans="3:4" ht="12.75" customHeight="1">
      <c r="C39" s="81">
        <v>15</v>
      </c>
      <c r="D39" s="61" t="s">
        <v>39</v>
      </c>
    </row>
    <row r="40" spans="2:4" ht="12.75" customHeight="1">
      <c r="B40" s="8"/>
      <c r="C40" s="80"/>
      <c r="D40" s="61" t="s">
        <v>87</v>
      </c>
    </row>
    <row r="41" spans="2:4" ht="12.75" customHeight="1">
      <c r="B41" s="8"/>
      <c r="C41" s="80"/>
      <c r="D41" s="61" t="s">
        <v>88</v>
      </c>
    </row>
    <row r="42" spans="2:4" ht="12.75" customHeight="1">
      <c r="B42" s="24" t="s">
        <v>0</v>
      </c>
      <c r="C42" s="89"/>
      <c r="D42" s="60" t="s">
        <v>0</v>
      </c>
    </row>
    <row r="43" spans="3:4" ht="15" customHeight="1">
      <c r="C43" s="90" t="s">
        <v>0</v>
      </c>
      <c r="D43" s="26" t="s">
        <v>13</v>
      </c>
    </row>
    <row r="44" spans="3:4" ht="12.75" customHeight="1">
      <c r="C44" s="81">
        <v>14</v>
      </c>
      <c r="D44" s="61" t="s">
        <v>41</v>
      </c>
    </row>
    <row r="45" spans="2:4" ht="12.75" customHeight="1">
      <c r="B45" s="23" t="s">
        <v>0</v>
      </c>
      <c r="C45" s="88"/>
      <c r="D45" s="61" t="s">
        <v>89</v>
      </c>
    </row>
    <row r="46" spans="2:3" ht="12.75" customHeight="1">
      <c r="B46" s="23"/>
      <c r="C46" s="80"/>
    </row>
    <row r="47" spans="3:4" ht="15" customHeight="1">
      <c r="C47" s="90" t="s">
        <v>0</v>
      </c>
      <c r="D47" s="26" t="s">
        <v>12</v>
      </c>
    </row>
    <row r="48" spans="2:4" ht="12.75" customHeight="1">
      <c r="B48" t="s">
        <v>0</v>
      </c>
      <c r="C48" s="81">
        <v>15</v>
      </c>
      <c r="D48" s="61" t="s">
        <v>41</v>
      </c>
    </row>
    <row r="49" spans="3:4" ht="12.75" customHeight="1">
      <c r="C49" s="80"/>
      <c r="D49" s="61" t="s">
        <v>40</v>
      </c>
    </row>
    <row r="50" spans="2:4" ht="12.75" customHeight="1">
      <c r="B50" s="23" t="s">
        <v>0</v>
      </c>
      <c r="C50" s="8"/>
      <c r="D50" s="63"/>
    </row>
    <row r="51" ht="12.75" customHeight="1">
      <c r="C51"/>
    </row>
    <row r="52" spans="2:4" ht="12.75" customHeight="1">
      <c r="B52" s="8"/>
      <c r="C52" s="8"/>
      <c r="D52" s="11"/>
    </row>
    <row r="53" spans="2:4" ht="12.75" customHeight="1">
      <c r="B53" s="8"/>
      <c r="C53" s="8"/>
      <c r="D53" s="11"/>
    </row>
    <row r="54" ht="12.75" customHeight="1">
      <c r="C54"/>
    </row>
    <row r="55" spans="2:4" ht="12.75" customHeight="1">
      <c r="B55" s="8"/>
      <c r="C55" s="8"/>
      <c r="D55" s="11"/>
    </row>
    <row r="56" spans="2:4" ht="12.75" customHeight="1">
      <c r="B56" s="8"/>
      <c r="C56" s="8"/>
      <c r="D56" s="11"/>
    </row>
    <row r="57" spans="2:4" ht="12.75" customHeight="1">
      <c r="B57" s="8"/>
      <c r="C57" s="8"/>
      <c r="D57" s="11"/>
    </row>
    <row r="58" spans="3:4" ht="12.75" customHeight="1">
      <c r="C58" s="8"/>
      <c r="D58" s="11"/>
    </row>
    <row r="59" ht="12.75" customHeight="1">
      <c r="C59" s="8"/>
    </row>
    <row r="60" ht="12.75" customHeight="1">
      <c r="C60" s="8"/>
    </row>
    <row r="61" ht="12.75" customHeight="1">
      <c r="C61" s="8"/>
    </row>
    <row r="62" ht="12.75" customHeight="1">
      <c r="C62" s="8"/>
    </row>
    <row r="63" ht="12.75" customHeight="1"/>
    <row r="64" ht="12.75" customHeight="1"/>
    <row r="65" ht="12.75" customHeight="1"/>
    <row r="66" ht="12.75" customHeight="1"/>
  </sheetData>
  <sheetProtection/>
  <hyperlinks>
    <hyperlink ref="E1" r:id="rId1" display="Calcul du PmO"/>
  </hyperlinks>
  <printOptions horizontalCentered="1" verticalCentered="1"/>
  <pageMargins left="0.1968503937007874" right="0.1968503937007874" top="0.11811023622047245" bottom="0.1968503937007874" header="0" footer="0"/>
  <pageSetup orientation="portrait"/>
  <drawing r:id="rId2"/>
</worksheet>
</file>

<file path=xl/worksheets/sheet7.xml><?xml version="1.0" encoding="utf-8"?>
<worksheet xmlns="http://schemas.openxmlformats.org/spreadsheetml/2006/main" xmlns:r="http://schemas.openxmlformats.org/officeDocument/2006/relationships">
  <dimension ref="A1:I42"/>
  <sheetViews>
    <sheetView showGridLines="0" showZeros="0" zoomScalePageLayoutView="0" workbookViewId="0" topLeftCell="A1">
      <selection activeCell="C2" sqref="C2"/>
    </sheetView>
  </sheetViews>
  <sheetFormatPr defaultColWidth="11.00390625" defaultRowHeight="12.75"/>
  <cols>
    <col min="1" max="1" width="10.875" style="0" customWidth="1"/>
    <col min="2" max="2" width="7.625" style="14" customWidth="1"/>
    <col min="3" max="3" width="59.50390625" style="0" bestFit="1" customWidth="1"/>
    <col min="4" max="4" width="32.375" style="0" customWidth="1"/>
    <col min="6" max="8" width="56.50390625" style="0" customWidth="1"/>
    <col min="9" max="10" width="10.375" style="0" customWidth="1"/>
    <col min="11" max="11" width="21.50390625" style="0" customWidth="1"/>
    <col min="12" max="12" width="5.875" style="0" customWidth="1"/>
  </cols>
  <sheetData>
    <row r="1" spans="3:5" ht="42.75" customHeight="1">
      <c r="C1" s="34" t="s">
        <v>81</v>
      </c>
      <c r="D1" s="114" t="s">
        <v>189</v>
      </c>
      <c r="E1" s="94">
        <f>(+B6+B12+B16+B19)/4</f>
        <v>7.75</v>
      </c>
    </row>
    <row r="2" ht="15.75">
      <c r="C2" s="36" t="s">
        <v>53</v>
      </c>
    </row>
    <row r="3" spans="3:5" ht="15.75">
      <c r="C3" s="36"/>
      <c r="D3" s="114" t="s">
        <v>190</v>
      </c>
      <c r="E3" s="117">
        <f>+B27/1</f>
        <v>6</v>
      </c>
    </row>
    <row r="4" ht="13.5" customHeight="1"/>
    <row r="5" spans="1:5" ht="18" customHeight="1">
      <c r="A5" s="25"/>
      <c r="B5" s="81" t="s">
        <v>0</v>
      </c>
      <c r="C5" s="26" t="s">
        <v>184</v>
      </c>
      <c r="D5" s="17" t="s">
        <v>0</v>
      </c>
      <c r="E5" s="113" t="s">
        <v>0</v>
      </c>
    </row>
    <row r="6" spans="1:5" ht="13.5" customHeight="1">
      <c r="A6" s="25"/>
      <c r="B6" s="81">
        <v>8</v>
      </c>
      <c r="C6" s="38" t="s">
        <v>122</v>
      </c>
      <c r="D6" s="12"/>
      <c r="E6" s="12"/>
    </row>
    <row r="7" spans="1:5" ht="13.5" customHeight="1">
      <c r="A7" s="25"/>
      <c r="B7" s="92"/>
      <c r="C7" s="38" t="s">
        <v>62</v>
      </c>
      <c r="D7" s="12"/>
      <c r="E7" s="12"/>
    </row>
    <row r="8" spans="1:5" ht="13.5" customHeight="1">
      <c r="A8" s="25"/>
      <c r="B8" s="92"/>
      <c r="C8" s="38" t="s">
        <v>55</v>
      </c>
      <c r="D8" s="12"/>
      <c r="E8" s="12"/>
    </row>
    <row r="9" spans="1:5" ht="13.5" customHeight="1">
      <c r="A9" s="25"/>
      <c r="B9" s="92"/>
      <c r="C9" s="38" t="s">
        <v>104</v>
      </c>
      <c r="D9" s="12"/>
      <c r="E9" s="12"/>
    </row>
    <row r="10" spans="1:5" ht="13.5" customHeight="1">
      <c r="A10" s="25"/>
      <c r="B10" s="92"/>
      <c r="C10" s="39"/>
      <c r="D10" s="12"/>
      <c r="E10" s="12"/>
    </row>
    <row r="11" spans="1:4" ht="18" customHeight="1">
      <c r="A11" s="25"/>
      <c r="B11" s="81" t="s">
        <v>0</v>
      </c>
      <c r="C11" s="26" t="s">
        <v>15</v>
      </c>
      <c r="D11" s="12"/>
    </row>
    <row r="12" spans="1:3" ht="13.5" customHeight="1">
      <c r="A12" s="25"/>
      <c r="B12" s="81">
        <v>9</v>
      </c>
      <c r="C12" s="40" t="s">
        <v>56</v>
      </c>
    </row>
    <row r="13" spans="1:3" ht="13.5" customHeight="1">
      <c r="A13" s="25"/>
      <c r="B13" s="92"/>
      <c r="C13" s="40" t="s">
        <v>105</v>
      </c>
    </row>
    <row r="14" spans="1:3" ht="13.5" customHeight="1">
      <c r="A14" s="25"/>
      <c r="B14" s="92"/>
      <c r="C14" s="39"/>
    </row>
    <row r="15" spans="1:3" ht="18" customHeight="1">
      <c r="A15" s="25"/>
      <c r="B15" s="81" t="s">
        <v>0</v>
      </c>
      <c r="C15" s="26" t="s">
        <v>141</v>
      </c>
    </row>
    <row r="16" spans="1:3" ht="13.5" customHeight="1">
      <c r="A16" s="25"/>
      <c r="B16" s="81">
        <v>6</v>
      </c>
      <c r="C16" s="41" t="s">
        <v>38</v>
      </c>
    </row>
    <row r="17" spans="1:3" ht="13.5" customHeight="1">
      <c r="A17" s="25"/>
      <c r="B17" s="93"/>
      <c r="C17" s="41" t="s">
        <v>106</v>
      </c>
    </row>
    <row r="18" spans="1:3" ht="13.5" customHeight="1">
      <c r="A18" s="25"/>
      <c r="B18" s="93"/>
      <c r="C18" s="41"/>
    </row>
    <row r="19" spans="1:3" ht="18" customHeight="1">
      <c r="A19" s="25"/>
      <c r="B19" s="81">
        <v>8</v>
      </c>
      <c r="C19" s="26" t="s">
        <v>140</v>
      </c>
    </row>
    <row r="20" spans="1:3" ht="13.5" customHeight="1">
      <c r="A20" s="25"/>
      <c r="B20" s="93"/>
      <c r="C20" s="41" t="s">
        <v>138</v>
      </c>
    </row>
    <row r="21" spans="1:3" ht="13.5" customHeight="1">
      <c r="A21" s="25"/>
      <c r="B21" s="93"/>
      <c r="C21" s="41" t="s">
        <v>139</v>
      </c>
    </row>
    <row r="22" spans="1:3" ht="13.5" customHeight="1">
      <c r="A22" s="25"/>
      <c r="B22" s="92"/>
      <c r="C22" s="42"/>
    </row>
    <row r="23" spans="1:5" ht="13.5" customHeight="1">
      <c r="A23" s="8"/>
      <c r="B23" s="80"/>
      <c r="C23" s="43" t="s">
        <v>0</v>
      </c>
      <c r="D23" s="12"/>
      <c r="E23" s="12"/>
    </row>
    <row r="24" spans="1:5" ht="13.5" customHeight="1">
      <c r="A24" s="8"/>
      <c r="B24" s="80"/>
      <c r="C24" s="41" t="s">
        <v>0</v>
      </c>
      <c r="D24" s="17"/>
      <c r="E24" s="17"/>
    </row>
    <row r="25" spans="1:5" ht="13.5" customHeight="1">
      <c r="A25" s="8"/>
      <c r="B25" s="80"/>
      <c r="C25" s="41"/>
      <c r="D25" s="17"/>
      <c r="E25" s="17"/>
    </row>
    <row r="26" spans="1:5" ht="42" customHeight="1">
      <c r="A26" s="8"/>
      <c r="B26" s="8"/>
      <c r="C26" s="65" t="s">
        <v>52</v>
      </c>
      <c r="D26" s="115" t="s">
        <v>192</v>
      </c>
      <c r="E26" s="116">
        <f>(B6+B12+B16+B19+B27)/5</f>
        <v>7.4</v>
      </c>
    </row>
    <row r="27" spans="1:5" ht="12.75" customHeight="1">
      <c r="A27" s="23" t="s">
        <v>176</v>
      </c>
      <c r="B27" s="81">
        <v>6</v>
      </c>
      <c r="C27" s="43" t="s">
        <v>57</v>
      </c>
      <c r="D27" s="17"/>
      <c r="E27" s="17"/>
    </row>
    <row r="28" spans="1:9" ht="12.75" customHeight="1">
      <c r="A28" s="23" t="s">
        <v>0</v>
      </c>
      <c r="B28" s="23" t="s">
        <v>0</v>
      </c>
      <c r="C28" s="43" t="s">
        <v>58</v>
      </c>
      <c r="G28" s="21"/>
      <c r="H28" s="21"/>
      <c r="I28" s="11"/>
    </row>
    <row r="29" spans="1:8" ht="12.75" customHeight="1">
      <c r="A29" s="23" t="s">
        <v>0</v>
      </c>
      <c r="B29" s="23" t="s">
        <v>0</v>
      </c>
      <c r="C29" s="43" t="s">
        <v>59</v>
      </c>
      <c r="G29" s="21"/>
      <c r="H29" s="21"/>
    </row>
    <row r="30" spans="1:9" ht="12.75" customHeight="1">
      <c r="A30" s="21" t="s">
        <v>0</v>
      </c>
      <c r="B30" s="21" t="s">
        <v>0</v>
      </c>
      <c r="C30" s="43" t="s">
        <v>61</v>
      </c>
      <c r="G30" s="23" t="s">
        <v>0</v>
      </c>
      <c r="H30" s="23"/>
      <c r="I30" s="11"/>
    </row>
    <row r="31" spans="1:9" ht="12.75" customHeight="1">
      <c r="A31" s="23" t="s">
        <v>0</v>
      </c>
      <c r="B31" s="23" t="s">
        <v>0</v>
      </c>
      <c r="C31" s="41" t="s">
        <v>60</v>
      </c>
      <c r="G31" s="23" t="s">
        <v>0</v>
      </c>
      <c r="H31" s="23"/>
      <c r="I31" s="11"/>
    </row>
    <row r="32" spans="1:9" ht="12.75" customHeight="1">
      <c r="A32" s="45" t="s">
        <v>0</v>
      </c>
      <c r="B32" s="46" t="s">
        <v>0</v>
      </c>
      <c r="C32" s="41" t="s">
        <v>0</v>
      </c>
      <c r="G32" s="21" t="s">
        <v>0</v>
      </c>
      <c r="H32" s="21"/>
      <c r="I32" s="11"/>
    </row>
    <row r="33" spans="1:9" ht="12.75" customHeight="1">
      <c r="A33" s="46" t="s">
        <v>0</v>
      </c>
      <c r="B33" s="46" t="s">
        <v>0</v>
      </c>
      <c r="C33" s="66" t="s">
        <v>123</v>
      </c>
      <c r="G33" s="24" t="s">
        <v>0</v>
      </c>
      <c r="H33" s="24"/>
      <c r="I33" s="11"/>
    </row>
    <row r="34" spans="1:9" ht="12.75" customHeight="1">
      <c r="A34" s="46" t="s">
        <v>0</v>
      </c>
      <c r="B34" s="8"/>
      <c r="C34" s="66" t="s">
        <v>107</v>
      </c>
      <c r="G34" s="45" t="s">
        <v>0</v>
      </c>
      <c r="H34" s="46"/>
      <c r="I34" s="47"/>
    </row>
    <row r="35" spans="1:9" ht="12.75" customHeight="1">
      <c r="A35" s="46" t="s">
        <v>0</v>
      </c>
      <c r="B35" s="8"/>
      <c r="C35" s="41" t="s">
        <v>0</v>
      </c>
      <c r="G35" s="48"/>
      <c r="H35" s="46"/>
      <c r="I35" s="47"/>
    </row>
    <row r="36" spans="1:9" ht="12.75" customHeight="1">
      <c r="A36" s="46"/>
      <c r="B36" s="8"/>
      <c r="C36" s="41"/>
      <c r="G36" s="48"/>
      <c r="H36" s="46"/>
      <c r="I36" s="47"/>
    </row>
    <row r="37" spans="1:9" ht="12.75" customHeight="1">
      <c r="A37" s="46"/>
      <c r="B37" s="8"/>
      <c r="C37" s="41"/>
      <c r="G37" s="48"/>
      <c r="H37" s="46"/>
      <c r="I37" s="47"/>
    </row>
    <row r="38" spans="1:9" ht="12.75" customHeight="1">
      <c r="A38" s="46"/>
      <c r="B38" s="8"/>
      <c r="C38" s="41"/>
      <c r="G38" s="48"/>
      <c r="H38" s="46"/>
      <c r="I38" s="47"/>
    </row>
    <row r="39" spans="2:9" ht="13.5" customHeight="1">
      <c r="B39" s="8"/>
      <c r="C39" s="41"/>
      <c r="G39" s="46" t="s">
        <v>0</v>
      </c>
      <c r="H39" s="46"/>
      <c r="I39" s="47"/>
    </row>
    <row r="40" spans="2:5" ht="12.75" customHeight="1">
      <c r="B40" s="8"/>
      <c r="C40" s="16"/>
      <c r="D40" s="17"/>
      <c r="E40" s="17"/>
    </row>
    <row r="41" spans="2:4" ht="12.75" customHeight="1">
      <c r="B41" s="8"/>
      <c r="D41" s="10"/>
    </row>
    <row r="42" spans="3:5" ht="12.75" customHeight="1">
      <c r="C42" s="16"/>
      <c r="D42" s="17"/>
      <c r="E42" s="17"/>
    </row>
    <row r="43" ht="12.75" customHeight="1"/>
    <row r="44" ht="12.75" customHeight="1"/>
    <row r="45" ht="12.75" customHeight="1"/>
    <row r="46" ht="12.75" customHeight="1"/>
    <row r="47" ht="12.75" customHeight="1"/>
    <row r="48" ht="12.75" customHeight="1"/>
  </sheetData>
  <sheetProtection/>
  <hyperlinks>
    <hyperlink ref="D1" r:id="rId1" display="Calcul du PmO Desserts"/>
    <hyperlink ref="D26" r:id="rId2" display="Calcul du PmO (Desserts et (Fromages)"/>
    <hyperlink ref="D3" r:id="rId3" display="Calcul du PmO Fromages"/>
  </hyperlinks>
  <printOptions horizontalCentered="1" verticalCentered="1"/>
  <pageMargins left="0.2362204724409449" right="0.1968503937007874" top="0.11811023622047245" bottom="0.1968503937007874" header="0" footer="0"/>
  <pageSetup orientation="portrait"/>
  <drawing r:id="rId4"/>
</worksheet>
</file>

<file path=xl/worksheets/sheet8.xml><?xml version="1.0" encoding="utf-8"?>
<worksheet xmlns="http://schemas.openxmlformats.org/spreadsheetml/2006/main" xmlns:r="http://schemas.openxmlformats.org/officeDocument/2006/relationships">
  <dimension ref="B1:H48"/>
  <sheetViews>
    <sheetView showGridLines="0" showZeros="0" zoomScalePageLayoutView="0" workbookViewId="0" topLeftCell="A1">
      <selection activeCell="D12" sqref="D12"/>
    </sheetView>
  </sheetViews>
  <sheetFormatPr defaultColWidth="11.00390625" defaultRowHeight="12.75"/>
  <cols>
    <col min="1" max="1" width="4.125" style="0" customWidth="1"/>
    <col min="2" max="2" width="7.125" style="0" customWidth="1"/>
    <col min="3" max="3" width="7.125" style="14" customWidth="1"/>
    <col min="4" max="4" width="59.50390625" style="0" bestFit="1" customWidth="1"/>
    <col min="5" max="5" width="14.50390625" style="0" bestFit="1" customWidth="1"/>
    <col min="7" max="9" width="56.50390625" style="0" customWidth="1"/>
    <col min="10" max="11" width="10.375" style="0" customWidth="1"/>
    <col min="12" max="12" width="21.50390625" style="0" customWidth="1"/>
    <col min="13" max="13" width="5.875" style="0" customWidth="1"/>
  </cols>
  <sheetData>
    <row r="1" spans="2:6" ht="39.75" customHeight="1">
      <c r="B1" s="8"/>
      <c r="C1" s="8"/>
      <c r="D1" s="33" t="s">
        <v>22</v>
      </c>
      <c r="E1" s="114" t="s">
        <v>185</v>
      </c>
      <c r="F1" s="94">
        <f>(+C5+C9+C13+C17+C22+C26+C29+C33+C37+C41)/10</f>
        <v>17.3</v>
      </c>
    </row>
    <row r="2" spans="2:5" ht="12.75" customHeight="1">
      <c r="B2" s="8"/>
      <c r="C2" s="8"/>
      <c r="D2" s="36" t="s">
        <v>47</v>
      </c>
      <c r="E2" s="9"/>
    </row>
    <row r="3" spans="2:5" ht="15" customHeight="1">
      <c r="B3" s="8"/>
      <c r="C3" s="8"/>
      <c r="E3" s="9"/>
    </row>
    <row r="4" spans="2:4" ht="15.75" customHeight="1">
      <c r="B4" s="80"/>
      <c r="C4" s="81" t="s">
        <v>0</v>
      </c>
      <c r="D4" s="26" t="s">
        <v>30</v>
      </c>
    </row>
    <row r="5" spans="2:4" ht="13.5" customHeight="1">
      <c r="B5" s="81" t="s">
        <v>0</v>
      </c>
      <c r="C5" s="81">
        <v>13</v>
      </c>
      <c r="D5" s="61" t="s">
        <v>37</v>
      </c>
    </row>
    <row r="6" spans="2:4" ht="13.5" customHeight="1">
      <c r="B6" s="80"/>
      <c r="C6" s="80"/>
      <c r="D6" s="61" t="s">
        <v>148</v>
      </c>
    </row>
    <row r="7" spans="2:3" ht="12.75" customHeight="1">
      <c r="B7" s="80"/>
      <c r="C7" s="87"/>
    </row>
    <row r="8" spans="2:4" ht="15.75" customHeight="1">
      <c r="B8" s="80"/>
      <c r="C8" s="81" t="s">
        <v>0</v>
      </c>
      <c r="D8" s="26" t="s">
        <v>33</v>
      </c>
    </row>
    <row r="9" spans="2:8" ht="13.5" customHeight="1">
      <c r="B9" s="80"/>
      <c r="C9" s="81">
        <v>23</v>
      </c>
      <c r="D9" s="61" t="s">
        <v>130</v>
      </c>
      <c r="E9" s="60"/>
      <c r="G9" s="8"/>
      <c r="H9" s="28"/>
    </row>
    <row r="10" spans="2:5" ht="13.5" customHeight="1">
      <c r="B10" s="81" t="s">
        <v>0</v>
      </c>
      <c r="C10" s="81" t="s">
        <v>0</v>
      </c>
      <c r="D10" s="61" t="s">
        <v>131</v>
      </c>
      <c r="E10" s="60"/>
    </row>
    <row r="11" spans="2:4" ht="12.75" customHeight="1">
      <c r="B11" s="81"/>
      <c r="C11" s="81"/>
      <c r="D11" s="28"/>
    </row>
    <row r="12" spans="2:7" ht="15.75" customHeight="1">
      <c r="B12" s="81" t="s">
        <v>0</v>
      </c>
      <c r="C12" s="90" t="s">
        <v>0</v>
      </c>
      <c r="D12" s="26" t="s">
        <v>154</v>
      </c>
      <c r="G12" s="44" t="s">
        <v>0</v>
      </c>
    </row>
    <row r="13" spans="2:5" ht="13.5" customHeight="1">
      <c r="B13" s="81" t="s">
        <v>0</v>
      </c>
      <c r="C13" s="90">
        <v>24</v>
      </c>
      <c r="D13" s="61" t="s">
        <v>155</v>
      </c>
      <c r="E13" s="60"/>
    </row>
    <row r="14" spans="2:5" ht="13.5" customHeight="1">
      <c r="B14" s="80"/>
      <c r="C14" s="81" t="s">
        <v>0</v>
      </c>
      <c r="D14" s="61" t="s">
        <v>31</v>
      </c>
      <c r="E14" s="64"/>
    </row>
    <row r="15" spans="2:5" ht="12.75" customHeight="1">
      <c r="B15" s="80"/>
      <c r="C15" s="81"/>
      <c r="D15" s="28"/>
      <c r="E15" s="8"/>
    </row>
    <row r="16" spans="2:4" ht="15.75" customHeight="1">
      <c r="B16" s="81" t="s">
        <v>0</v>
      </c>
      <c r="C16" s="81" t="s">
        <v>0</v>
      </c>
      <c r="D16" s="26" t="s">
        <v>182</v>
      </c>
    </row>
    <row r="17" spans="2:4" ht="13.5" customHeight="1">
      <c r="B17" s="80"/>
      <c r="C17" s="81">
        <v>17</v>
      </c>
      <c r="D17" s="61" t="s">
        <v>128</v>
      </c>
    </row>
    <row r="18" spans="2:4" ht="13.5" customHeight="1">
      <c r="B18" s="80"/>
      <c r="C18" s="80"/>
      <c r="D18" s="61" t="s">
        <v>132</v>
      </c>
    </row>
    <row r="19" spans="2:4" ht="13.5" customHeight="1">
      <c r="B19" s="81" t="s">
        <v>0</v>
      </c>
      <c r="C19" s="80"/>
      <c r="D19" s="61" t="s">
        <v>31</v>
      </c>
    </row>
    <row r="20" spans="2:4" ht="12.75" customHeight="1">
      <c r="B20" s="81"/>
      <c r="C20" s="80"/>
      <c r="D20" s="28"/>
    </row>
    <row r="21" spans="2:4" ht="15.75" customHeight="1">
      <c r="B21" s="80"/>
      <c r="C21" s="81" t="s">
        <v>0</v>
      </c>
      <c r="D21" s="26" t="s">
        <v>14</v>
      </c>
    </row>
    <row r="22" spans="2:4" ht="13.5" customHeight="1">
      <c r="B22" s="80"/>
      <c r="C22" s="81">
        <v>13</v>
      </c>
      <c r="D22" s="61" t="s">
        <v>82</v>
      </c>
    </row>
    <row r="23" spans="2:4" ht="13.5" customHeight="1">
      <c r="B23" s="81" t="s">
        <v>0</v>
      </c>
      <c r="C23" s="80"/>
      <c r="D23" s="61" t="s">
        <v>83</v>
      </c>
    </row>
    <row r="24" spans="2:3" ht="12.75" customHeight="1">
      <c r="B24" s="80"/>
      <c r="C24" s="80"/>
    </row>
    <row r="25" spans="2:8" ht="15.75" customHeight="1">
      <c r="B25" s="80"/>
      <c r="C25" s="81" t="s">
        <v>0</v>
      </c>
      <c r="D25" s="26" t="s">
        <v>63</v>
      </c>
      <c r="H25" s="13"/>
    </row>
    <row r="26" spans="2:4" ht="13.5" customHeight="1">
      <c r="B26" s="81" t="s">
        <v>0</v>
      </c>
      <c r="C26" s="81">
        <v>15</v>
      </c>
      <c r="D26" s="61" t="s">
        <v>84</v>
      </c>
    </row>
    <row r="27" spans="2:3" ht="12.75" customHeight="1">
      <c r="B27" s="80"/>
      <c r="C27" s="87"/>
    </row>
    <row r="28" spans="2:4" ht="15.75" customHeight="1">
      <c r="B28" s="81" t="s">
        <v>0</v>
      </c>
      <c r="C28" s="81" t="s">
        <v>0</v>
      </c>
      <c r="D28" s="26" t="s">
        <v>150</v>
      </c>
    </row>
    <row r="29" spans="2:8" ht="13.5" customHeight="1">
      <c r="B29" s="91" t="s">
        <v>0</v>
      </c>
      <c r="C29" s="81">
        <v>20</v>
      </c>
      <c r="D29" s="61" t="s">
        <v>134</v>
      </c>
      <c r="G29" s="26"/>
      <c r="H29" s="13"/>
    </row>
    <row r="30" spans="2:7" ht="13.5" customHeight="1">
      <c r="B30" s="81" t="s">
        <v>0</v>
      </c>
      <c r="C30" s="80"/>
      <c r="D30" s="61" t="s">
        <v>149</v>
      </c>
      <c r="G30" s="29"/>
    </row>
    <row r="31" spans="2:7" ht="12.75" customHeight="1">
      <c r="B31" s="81"/>
      <c r="C31" s="87"/>
      <c r="G31" s="29"/>
    </row>
    <row r="32" spans="2:4" ht="15.75" customHeight="1">
      <c r="B32" s="81" t="s">
        <v>0</v>
      </c>
      <c r="C32" s="81" t="s">
        <v>0</v>
      </c>
      <c r="D32" s="26" t="s">
        <v>2</v>
      </c>
    </row>
    <row r="33" spans="2:4" ht="13.5" customHeight="1">
      <c r="B33" s="81" t="s">
        <v>0</v>
      </c>
      <c r="C33" s="90">
        <v>18</v>
      </c>
      <c r="D33" s="55" t="s">
        <v>129</v>
      </c>
    </row>
    <row r="34" spans="2:4" ht="13.5" customHeight="1">
      <c r="B34" s="80"/>
      <c r="C34" s="87"/>
      <c r="D34" s="55" t="s">
        <v>4</v>
      </c>
    </row>
    <row r="35" spans="2:3" ht="12.75" customHeight="1">
      <c r="B35" s="80"/>
      <c r="C35" s="87"/>
    </row>
    <row r="36" spans="2:4" ht="15.75" customHeight="1">
      <c r="B36" s="80"/>
      <c r="C36" s="80"/>
      <c r="D36" s="26" t="s">
        <v>3</v>
      </c>
    </row>
    <row r="37" spans="2:4" ht="13.5" customHeight="1">
      <c r="B37" s="88"/>
      <c r="C37" s="90">
        <v>17</v>
      </c>
      <c r="D37" s="55" t="s">
        <v>34</v>
      </c>
    </row>
    <row r="38" spans="2:4" ht="13.5" customHeight="1">
      <c r="B38" s="88"/>
      <c r="C38" s="87"/>
      <c r="D38" s="55" t="s">
        <v>5</v>
      </c>
    </row>
    <row r="39" spans="2:6" ht="12.75" customHeight="1">
      <c r="B39" s="81" t="s">
        <v>0</v>
      </c>
      <c r="C39" s="87"/>
      <c r="F39" s="8"/>
    </row>
    <row r="40" spans="2:6" ht="15.75" customHeight="1">
      <c r="B40" s="81" t="s">
        <v>0</v>
      </c>
      <c r="C40" s="81" t="s">
        <v>0</v>
      </c>
      <c r="D40" s="26" t="s">
        <v>29</v>
      </c>
      <c r="E40" s="8"/>
      <c r="F40" s="8"/>
    </row>
    <row r="41" spans="2:4" ht="13.5" customHeight="1">
      <c r="B41" s="81" t="s">
        <v>0</v>
      </c>
      <c r="C41" s="81">
        <v>13</v>
      </c>
      <c r="D41" s="61" t="s">
        <v>85</v>
      </c>
    </row>
    <row r="42" spans="3:4" ht="13.5" customHeight="1">
      <c r="C42" s="23"/>
      <c r="D42" s="61" t="s">
        <v>133</v>
      </c>
    </row>
    <row r="43" spans="3:4" ht="12.75" customHeight="1">
      <c r="C43" s="23"/>
      <c r="D43" s="28"/>
    </row>
    <row r="44" spans="2:4" ht="12.75" customHeight="1">
      <c r="B44" s="8"/>
      <c r="C44" s="8"/>
      <c r="D44" s="11"/>
    </row>
    <row r="45" spans="2:4" ht="12.75" customHeight="1">
      <c r="B45" s="8"/>
      <c r="C45" s="8"/>
      <c r="D45" s="11"/>
    </row>
    <row r="46" spans="2:4" ht="12.75" customHeight="1">
      <c r="B46" s="8"/>
      <c r="C46" s="8"/>
      <c r="D46" s="11"/>
    </row>
    <row r="47" spans="2:4" ht="12.75" customHeight="1">
      <c r="B47" s="8"/>
      <c r="C47" s="8"/>
      <c r="D47" s="11"/>
    </row>
    <row r="48" spans="2:4" ht="12.75" customHeight="1">
      <c r="B48" s="8"/>
      <c r="C48" s="8"/>
      <c r="D48" s="11"/>
    </row>
    <row r="49" ht="12.75" customHeight="1"/>
    <row r="50" ht="12.75" customHeight="1"/>
    <row r="51" ht="12.75" customHeight="1"/>
    <row r="52" ht="12.75" customHeight="1"/>
  </sheetData>
  <sheetProtection/>
  <hyperlinks>
    <hyperlink ref="G12" r:id="rId1" tooltip="Langue chinoise" display="http://fr.wikipedia.org/wiki/Langue_chinoise"/>
    <hyperlink ref="D25" r:id="rId2" tooltip="Langue chinoise" display="http://fr.wikipedia.org/wiki/Langue_chinoise"/>
    <hyperlink ref="E1" r:id="rId3" display="Calcul du PmO"/>
  </hyperlinks>
  <printOptions horizontalCentered="1" verticalCentered="1"/>
  <pageMargins left="0.1968503937007874" right="0.1968503937007874" top="0.11811023622047245" bottom="0.1968503937007874" header="0" footer="0"/>
  <pageSetup orientation="portrait"/>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2004 Test Drive User</dc:creator>
  <cp:keywords/>
  <dc:description/>
  <cp:lastModifiedBy>Christian Latour</cp:lastModifiedBy>
  <cp:lastPrinted>2009-10-08T18:17:55Z</cp:lastPrinted>
  <dcterms:created xsi:type="dcterms:W3CDTF">2007-09-13T14:32:31Z</dcterms:created>
  <dcterms:modified xsi:type="dcterms:W3CDTF">2024-02-20T18:42:47Z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